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4260" windowWidth="20730" windowHeight="5760"/>
  </bookViews>
  <sheets>
    <sheet name="3" sheetId="8" r:id="rId1"/>
  </sheets>
  <definedNames>
    <definedName name="_xlnm.Print_Titles" localSheetId="0">'3'!$18:$18</definedName>
    <definedName name="_xlnm.Print_Area" localSheetId="0">'3'!$A$1:$V$81</definedName>
  </definedNames>
  <calcPr calcId="124519"/>
</workbook>
</file>

<file path=xl/calcChain.xml><?xml version="1.0" encoding="utf-8"?>
<calcChain xmlns="http://schemas.openxmlformats.org/spreadsheetml/2006/main">
  <c r="T74" i="8"/>
  <c r="T70"/>
  <c r="V74"/>
  <c r="V70"/>
  <c r="V24"/>
  <c r="E24"/>
  <c r="F24"/>
  <c r="G24"/>
  <c r="H24"/>
  <c r="I24"/>
  <c r="J24"/>
  <c r="K24"/>
  <c r="L24"/>
  <c r="M24"/>
  <c r="N24"/>
  <c r="O24"/>
  <c r="P24"/>
  <c r="Q24"/>
  <c r="D24"/>
  <c r="N23"/>
  <c r="L23"/>
  <c r="E22" l="1"/>
  <c r="L22" s="1"/>
  <c r="E46"/>
  <c r="L46" s="1"/>
  <c r="D45"/>
  <c r="D70"/>
  <c r="F70"/>
  <c r="G70"/>
  <c r="H70"/>
  <c r="J70"/>
  <c r="M70"/>
  <c r="R22" l="1"/>
  <c r="M22"/>
  <c r="N70"/>
  <c r="P70"/>
  <c r="Q70"/>
  <c r="F34"/>
  <c r="G34"/>
  <c r="H34"/>
  <c r="I34"/>
  <c r="J34"/>
  <c r="M34"/>
  <c r="N34"/>
  <c r="O34"/>
  <c r="P34"/>
  <c r="Q34"/>
  <c r="R34"/>
  <c r="S34"/>
  <c r="T34"/>
  <c r="U34"/>
  <c r="V34"/>
  <c r="D34"/>
  <c r="E68"/>
  <c r="L68" s="1"/>
  <c r="O68" s="1"/>
  <c r="O70" s="1"/>
  <c r="E67"/>
  <c r="K67" s="1"/>
  <c r="K70" s="1"/>
  <c r="E33"/>
  <c r="L33" s="1"/>
  <c r="L34" s="1"/>
  <c r="E32"/>
  <c r="K32" s="1"/>
  <c r="K34" s="1"/>
  <c r="S24"/>
  <c r="T24"/>
  <c r="U24"/>
  <c r="F40"/>
  <c r="G40"/>
  <c r="H40"/>
  <c r="I40"/>
  <c r="J40"/>
  <c r="L40"/>
  <c r="N40"/>
  <c r="O40"/>
  <c r="P40"/>
  <c r="Q40"/>
  <c r="D40"/>
  <c r="E55"/>
  <c r="K55" s="1"/>
  <c r="E26"/>
  <c r="K26" s="1"/>
  <c r="E44"/>
  <c r="K44" s="1"/>
  <c r="E70" l="1"/>
  <c r="E34"/>
  <c r="R23"/>
  <c r="R24" s="1"/>
  <c r="I70" l="1"/>
  <c r="E40"/>
  <c r="L66"/>
  <c r="L70" s="1"/>
  <c r="E47" l="1"/>
  <c r="F47"/>
  <c r="G47"/>
  <c r="H47"/>
  <c r="I47"/>
  <c r="J47"/>
  <c r="N47"/>
  <c r="O47"/>
  <c r="P47"/>
  <c r="Q47"/>
  <c r="T47"/>
  <c r="U47"/>
  <c r="V47"/>
  <c r="D47"/>
  <c r="L47"/>
  <c r="K47"/>
  <c r="F73"/>
  <c r="G73"/>
  <c r="H73"/>
  <c r="I73"/>
  <c r="J73"/>
  <c r="N73"/>
  <c r="O73"/>
  <c r="P73"/>
  <c r="Q73"/>
  <c r="T73"/>
  <c r="U73"/>
  <c r="V73"/>
  <c r="D73"/>
  <c r="E56"/>
  <c r="F56"/>
  <c r="G56"/>
  <c r="H56"/>
  <c r="I56"/>
  <c r="J56"/>
  <c r="K56"/>
  <c r="L56"/>
  <c r="M56"/>
  <c r="N56"/>
  <c r="O56"/>
  <c r="P56"/>
  <c r="Q56"/>
  <c r="T56"/>
  <c r="U56"/>
  <c r="V56"/>
  <c r="D56"/>
  <c r="E27"/>
  <c r="F27"/>
  <c r="G27"/>
  <c r="H27"/>
  <c r="I27"/>
  <c r="J27"/>
  <c r="K27"/>
  <c r="L27"/>
  <c r="M27"/>
  <c r="N27"/>
  <c r="O27"/>
  <c r="P27"/>
  <c r="Q27"/>
  <c r="T27"/>
  <c r="U27"/>
  <c r="V27"/>
  <c r="D27"/>
  <c r="K40" l="1"/>
  <c r="M40"/>
  <c r="N74"/>
  <c r="J74"/>
  <c r="F74"/>
  <c r="G74"/>
  <c r="Q74"/>
  <c r="O74"/>
  <c r="P74"/>
  <c r="H74"/>
  <c r="U74"/>
  <c r="I74"/>
  <c r="D74"/>
  <c r="K73"/>
  <c r="K74" s="1"/>
  <c r="M73"/>
  <c r="M74" s="1"/>
  <c r="L73"/>
  <c r="L74" s="1"/>
  <c r="E73"/>
  <c r="E74" s="1"/>
  <c r="Q48"/>
  <c r="N48"/>
  <c r="J48"/>
  <c r="F48"/>
  <c r="M47"/>
  <c r="V48"/>
  <c r="I48"/>
  <c r="T48"/>
  <c r="O48"/>
  <c r="G48"/>
  <c r="G75" s="1"/>
  <c r="U48"/>
  <c r="P48"/>
  <c r="P75" s="1"/>
  <c r="H48"/>
  <c r="H75" s="1"/>
  <c r="E48"/>
  <c r="L48"/>
  <c r="D48"/>
  <c r="I75" l="1"/>
  <c r="N75"/>
  <c r="J75"/>
  <c r="F75"/>
  <c r="Q75"/>
  <c r="O75"/>
  <c r="L75"/>
  <c r="E75"/>
  <c r="U75"/>
  <c r="K48"/>
  <c r="K75" s="1"/>
  <c r="T75"/>
  <c r="D75"/>
  <c r="V75"/>
  <c r="M48" l="1"/>
  <c r="M75" s="1"/>
</calcChain>
</file>

<file path=xl/sharedStrings.xml><?xml version="1.0" encoding="utf-8"?>
<sst xmlns="http://schemas.openxmlformats.org/spreadsheetml/2006/main" count="159" uniqueCount="138">
  <si>
    <t>№ з/п</t>
  </si>
  <si>
    <t>Найменування заходів (пооб'єктно)</t>
  </si>
  <si>
    <t>(підпис)</t>
  </si>
  <si>
    <t>2.1.2.1</t>
  </si>
  <si>
    <t>2.1.2.2</t>
  </si>
  <si>
    <t>х </t>
  </si>
  <si>
    <t xml:space="preserve">загальна сума </t>
  </si>
  <si>
    <t>Інші заходи, у т.ч.:</t>
  </si>
  <si>
    <t>ВОДОПОСТАЧАННЯ</t>
  </si>
  <si>
    <t>ВОДОВІДВЕДЕННЯ</t>
  </si>
  <si>
    <t>виробничі інвестиції з прибутку</t>
  </si>
  <si>
    <t>підлягають поверненню</t>
  </si>
  <si>
    <t xml:space="preserve"> не підлягають поверненню </t>
  </si>
  <si>
    <t>х</t>
  </si>
  <si>
    <t>прогнозний період</t>
  </si>
  <si>
    <t>позичко-ві кошти</t>
  </si>
  <si>
    <t>госпо-      дарський  (вартість    матеріаль-них ресурсів)</t>
  </si>
  <si>
    <t>підряд-  ний</t>
  </si>
  <si>
    <t>Усього за інвестиційною програмою</t>
  </si>
  <si>
    <t>Заходи зі зниження питомих витрат, а також втрат ресурсів, у т.ч.:</t>
  </si>
  <si>
    <t>бюджетні кошти   (не підлягають поверненню)</t>
  </si>
  <si>
    <t>2.1.4</t>
  </si>
  <si>
    <t>2.2</t>
  </si>
  <si>
    <t>1.2</t>
  </si>
  <si>
    <t xml:space="preserve">ПОГОДЖЕНО </t>
  </si>
  <si>
    <t>(найменування органу місцевого самоврядування)</t>
  </si>
  <si>
    <t>від _________________ №_____________</t>
  </si>
  <si>
    <t xml:space="preserve">ЗАТВЕРДЖЕНО                         </t>
  </si>
  <si>
    <t>(посадова особа ліцензіата)</t>
  </si>
  <si>
    <t>"____"_______________ 20____ року</t>
  </si>
  <si>
    <t>рішенням _____________________________</t>
  </si>
  <si>
    <t xml:space="preserve">(найменування ліцензіата) </t>
  </si>
  <si>
    <t>з урахуванням:</t>
  </si>
  <si>
    <t>інші залучені кошти, з них:</t>
  </si>
  <si>
    <t>І</t>
  </si>
  <si>
    <t>Заходи зі зниження питомих витрат, а також втрат ресурсів,  з них:</t>
  </si>
  <si>
    <t>Заходи щодо забезпечення технологічного та/або комерційного обліку ресурсів, з них:</t>
  </si>
  <si>
    <t>Заходи щодо зменшення обсягу витрат води на технологічні потреби, з них:</t>
  </si>
  <si>
    <t>Заходи щодо підвищення екологічної безпеки та охорони навколишнього середовища, з них:</t>
  </si>
  <si>
    <t>Інші заходи,з них:</t>
  </si>
  <si>
    <t>Інші заходи, з них:</t>
  </si>
  <si>
    <t>ІІ</t>
  </si>
  <si>
    <t>Модернізація та закупівля транспортних засобів спеціального та спеціалізованого призначення, з них:</t>
  </si>
  <si>
    <t>(посада відповідального виконавця)</t>
  </si>
  <si>
    <t>Усього за розділом І</t>
  </si>
  <si>
    <t>Усього за розділом ІІ</t>
  </si>
  <si>
    <t>Кількісний показник (одиниця виміру)</t>
  </si>
  <si>
    <t>аморти-   заційні відраху-   вання</t>
  </si>
  <si>
    <t>Строк окупності (місяців)**</t>
  </si>
  <si>
    <t xml:space="preserve">№ аркуша обґрунтовуючих матеріалів </t>
  </si>
  <si>
    <t xml:space="preserve">Примітки:  n* - кількість років інвестиційної програми.     
</t>
  </si>
  <si>
    <t>** Суми витрат по заходах та економічний ефект від їх впровадження  при розрахунку строку окупності враховувати без ПДВ.</t>
  </si>
  <si>
    <t>*** Складові розрахунку економічного ефекту від впровадження  заходів враховувати без ПДВ.</t>
  </si>
  <si>
    <r>
      <t xml:space="preserve">          (прізвище, ім</t>
    </r>
    <r>
      <rPr>
        <sz val="8"/>
        <rFont val="Calibri"/>
        <family val="2"/>
        <charset val="204"/>
      </rPr>
      <t>’</t>
    </r>
    <r>
      <rPr>
        <sz val="8"/>
        <rFont val="Times New Roman"/>
        <family val="1"/>
        <charset val="204"/>
      </rPr>
      <t>я, по батькові)</t>
    </r>
  </si>
  <si>
    <t>(П.І.Б.)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</si>
  <si>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водопостачання, з урахуванням:</t>
    </r>
  </si>
  <si>
    <t>1.1</t>
  </si>
  <si>
    <t>1.3</t>
  </si>
  <si>
    <t>Усього за підпунктом 1.1</t>
  </si>
  <si>
    <t>Усього за підпунктом 1.2</t>
  </si>
  <si>
    <t>Усього за підпунктом 1.3</t>
  </si>
  <si>
    <t>1.4</t>
  </si>
  <si>
    <t>1.6</t>
  </si>
  <si>
    <t>Усього за підпунктом 1.4</t>
  </si>
  <si>
    <t>Усього за підпунктом 1.5</t>
  </si>
  <si>
    <t>Усього за підпунктом 1.6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</si>
  <si>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водовідведення, з урахуванням:</t>
    </r>
  </si>
  <si>
    <t xml:space="preserve">  2.1</t>
  </si>
  <si>
    <t>Усього за підпунктом 2.1</t>
  </si>
  <si>
    <t>Усього за підпунктом 2.2</t>
  </si>
  <si>
    <t>2.3</t>
  </si>
  <si>
    <t>2.4</t>
  </si>
  <si>
    <t>2.5</t>
  </si>
  <si>
    <t>Заходи щодо провадження та розвитку інформаційних технологій, з них:</t>
  </si>
  <si>
    <t>Усього за підпунктом  2.4</t>
  </si>
  <si>
    <t>2.6</t>
  </si>
  <si>
    <t>Усього за підпунктом 2.6</t>
  </si>
  <si>
    <t>Заходи щодо модернізації та закупівлі транспортних засобів спеціального та спеціалізованого призначення, з них:</t>
  </si>
  <si>
    <t>1.5</t>
  </si>
  <si>
    <t xml:space="preserve">  1.7</t>
  </si>
  <si>
    <t>Усього за підпунктом 1.7</t>
  </si>
  <si>
    <t>1.8</t>
  </si>
  <si>
    <t>Усього за підпунктом 1.8</t>
  </si>
  <si>
    <t>Усього за підпунктом 2.3</t>
  </si>
  <si>
    <t>Додаток 3                                                                                            до  Порядку розроблення, погодження та затвердження  інвестиційних програм суб’єктів господарювання у сфері  централізованого водопостачання та водовідведення</t>
  </si>
  <si>
    <t>Фінансовий план використання коштів на виконання інвестиційної програми за джерелами фінансування, тис. грн (без ПДВ)</t>
  </si>
  <si>
    <t xml:space="preserve"> За способом виконання,           тис. грн                    (без ПДВ)</t>
  </si>
  <si>
    <t>Графік здійснення заходів та використання коштів на планований та прогнозний періоди                   тис. грн (без ПДВ)</t>
  </si>
  <si>
    <t>Економія паливно-енергетичних ресурсів (кВт*год/прогнозний період)</t>
  </si>
  <si>
    <t>Економія фонду заробітної плати, (тис. грн/прогнозний період)</t>
  </si>
  <si>
    <t>Економічний ефект  (тис. грн)***</t>
  </si>
  <si>
    <t>Заходи щодо підвищення якості послуг з централізованого водопостачання, з них:</t>
  </si>
  <si>
    <t>КП "Дрогобичводоканал" Дрогобицької міської ради</t>
  </si>
  <si>
    <t>1.2.1</t>
  </si>
  <si>
    <t>1.4.1</t>
  </si>
  <si>
    <t>1.8.1</t>
  </si>
  <si>
    <t>виконання кредитних зобов'язань</t>
  </si>
  <si>
    <t>2.2.1</t>
  </si>
  <si>
    <t>2.5.1</t>
  </si>
  <si>
    <t>2.5.2</t>
  </si>
  <si>
    <t>2.6.1</t>
  </si>
  <si>
    <t>Головний інженер                                                                                        ___________________________                                                                    Головко В.Ю.</t>
  </si>
  <si>
    <t>Погашення тіла кредиту залученого для реалізації Проект "Розвиток міської інфраструктури"</t>
  </si>
  <si>
    <t>Заходи щодо впровадження та розвитку інформаційних технологій, з них:</t>
  </si>
  <si>
    <t xml:space="preserve">12 од. Лічильник </t>
  </si>
  <si>
    <t xml:space="preserve">"Реконструкція водопровідних мереж від ВНС "М.Грушевського, 105" м. Дрогобича Львівської області" </t>
  </si>
  <si>
    <t xml:space="preserve">1,9 км </t>
  </si>
  <si>
    <t>Придбання насосних агрегатів для водопровідних насосних станцій третього підйому</t>
  </si>
  <si>
    <t>15шт</t>
  </si>
  <si>
    <t>Придбання та капітальний ремонт силового електричного обладнання (трансформаторів).</t>
  </si>
  <si>
    <t xml:space="preserve">«Реконструкція радіальних відстійників на районних каналізаційних очисних спорудах м. Дрогобича, розташованих в с. Раневичі Дрогобицького району, Львівської області». </t>
  </si>
  <si>
    <t xml:space="preserve">Придбання насосних агрегатів для каналізаційних насосних станцій </t>
  </si>
  <si>
    <t>5шт</t>
  </si>
  <si>
    <t>Оснащення приладами технологічного обліку обє'ктів водопостачання.</t>
  </si>
  <si>
    <t>5 шт.</t>
  </si>
  <si>
    <t>Оснащення приладами технологічного обліку обє'ктів водовідведення.</t>
  </si>
  <si>
    <r>
      <t xml:space="preserve">Фінансовий план довгострокової інвестиційної програми на 2019 </t>
    </r>
    <r>
      <rPr>
        <b/>
        <sz val="12"/>
        <rFont val="Calibri"/>
        <family val="2"/>
        <charset val="204"/>
      </rPr>
      <t xml:space="preserve">– </t>
    </r>
    <r>
      <rPr>
        <b/>
        <sz val="12"/>
        <rFont val="Times New Roman"/>
        <family val="1"/>
        <charset val="204"/>
      </rPr>
      <t>2023  роки</t>
    </r>
  </si>
  <si>
    <t>Усього за підпунктом  2.5</t>
  </si>
  <si>
    <t xml:space="preserve">66 од. </t>
  </si>
  <si>
    <t>1 об'єкт</t>
  </si>
  <si>
    <t>Начальник КП "Дрогобичводоканал"</t>
  </si>
  <si>
    <r>
      <t xml:space="preserve">______________________ </t>
    </r>
    <r>
      <rPr>
        <sz val="10"/>
        <rFont val="Times New Roman"/>
        <family val="1"/>
        <charset val="204"/>
      </rPr>
      <t>Шагала Р.М.</t>
    </r>
  </si>
  <si>
    <t>Директор департаменту міського господарства</t>
  </si>
  <si>
    <t>Р. Москалик</t>
  </si>
  <si>
    <t>планова-ний період (2020)</t>
  </si>
  <si>
    <t>Капітальний ремонт насосних агрегатів для водопровідних насосних станцій першого підйому</t>
  </si>
  <si>
    <t>1.4.2</t>
  </si>
  <si>
    <t>10шт</t>
  </si>
  <si>
    <t>Капітальний ремонт каналізаційних насосних агрегатів</t>
  </si>
  <si>
    <t>4шт.</t>
  </si>
  <si>
    <t>2.5.3</t>
  </si>
  <si>
    <t>1.8.2</t>
  </si>
  <si>
    <t>1.8.3</t>
  </si>
  <si>
    <t>Впровадження автоматизованої системи комерційного обліку електричної енергії (АСКОЕ) КП "Дрогобичводоканал"</t>
  </si>
  <si>
    <t>42шт</t>
  </si>
  <si>
    <t>1.1.2</t>
  </si>
  <si>
    <t>"Капітальний ремонт водопровідної мережі по вул..Вокзальна (від вул. Стрийська до пл. Злуки) в м. Дрогобич Львівської області»</t>
  </si>
  <si>
    <t>1.1.1.</t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</si>
</sst>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&quot;-&quot;??&quot;р.&quot;_-;_-@_-"/>
    <numFmt numFmtId="165" formatCode="_-* #,##0.00\ _г_р_н_._-;\-* #,##0.00\ _г_р_н_._-;_-* &quot;-&quot;??\ _г_р_н_._-;_-@_-"/>
    <numFmt numFmtId="166" formatCode="0.0"/>
    <numFmt numFmtId="167" formatCode="#,##0.0"/>
    <numFmt numFmtId="168" formatCode="0.000"/>
  </numFmts>
  <fonts count="25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Calibri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 tint="4.9989318521683403E-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</cellStyleXfs>
  <cellXfs count="208">
    <xf numFmtId="0" fontId="0" fillId="0" borderId="0" xfId="0"/>
    <xf numFmtId="164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7" fillId="0" borderId="0" xfId="0" applyFont="1" applyFill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/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vertical="top" wrapText="1"/>
    </xf>
    <xf numFmtId="0" fontId="0" fillId="0" borderId="0" xfId="0" applyFill="1" applyAlignment="1">
      <alignment horizontal="left"/>
    </xf>
    <xf numFmtId="0" fontId="20" fillId="0" borderId="0" xfId="0" applyFont="1" applyFill="1" applyAlignment="1"/>
    <xf numFmtId="0" fontId="0" fillId="0" borderId="0" xfId="0" applyFill="1" applyAlignment="1">
      <alignment vertical="top" wrapText="1"/>
    </xf>
    <xf numFmtId="0" fontId="1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19" fillId="0" borderId="0" xfId="0" applyFont="1" applyFill="1"/>
    <xf numFmtId="0" fontId="0" fillId="0" borderId="0" xfId="0" applyFill="1"/>
    <xf numFmtId="0" fontId="7" fillId="0" borderId="0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wrapText="1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/>
    <xf numFmtId="165" fontId="9" fillId="0" borderId="0" xfId="3" applyFont="1" applyFill="1" applyAlignment="1"/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/>
    <xf numFmtId="0" fontId="7" fillId="0" borderId="6" xfId="0" applyFont="1" applyFill="1" applyBorder="1"/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17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6" fillId="0" borderId="5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2" fontId="7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 wrapText="1"/>
    </xf>
    <xf numFmtId="2" fontId="21" fillId="2" borderId="1" xfId="4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/>
    </xf>
    <xf numFmtId="0" fontId="7" fillId="3" borderId="0" xfId="0" applyFont="1" applyFill="1"/>
    <xf numFmtId="49" fontId="21" fillId="2" borderId="5" xfId="0" applyNumberFormat="1" applyFont="1" applyFill="1" applyBorder="1" applyAlignment="1">
      <alignment horizontal="center" vertical="center" wrapText="1"/>
    </xf>
    <xf numFmtId="2" fontId="21" fillId="0" borderId="1" xfId="4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/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166" fontId="7" fillId="2" borderId="1" xfId="0" applyNumberFormat="1" applyFont="1" applyFill="1" applyBorder="1" applyAlignment="1">
      <alignment horizontal="center" wrapText="1"/>
    </xf>
    <xf numFmtId="0" fontId="20" fillId="2" borderId="0" xfId="0" applyFont="1" applyFill="1" applyAlignment="1"/>
    <xf numFmtId="0" fontId="0" fillId="2" borderId="0" xfId="0" applyFill="1" applyAlignment="1">
      <alignment vertical="top" wrapText="1"/>
    </xf>
    <xf numFmtId="0" fontId="19" fillId="2" borderId="0" xfId="0" applyFont="1" applyFill="1"/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/>
    <xf numFmtId="2" fontId="7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2" fontId="23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9" fillId="2" borderId="0" xfId="0" applyFont="1" applyFill="1"/>
    <xf numFmtId="0" fontId="7" fillId="2" borderId="0" xfId="0" applyFont="1" applyFill="1" applyBorder="1"/>
    <xf numFmtId="1" fontId="7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7" fillId="0" borderId="1" xfId="1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0" fillId="2" borderId="0" xfId="0" applyFill="1" applyAlignment="1">
      <alignment horizontal="left"/>
    </xf>
    <xf numFmtId="0" fontId="17" fillId="2" borderId="0" xfId="0" applyFont="1" applyFill="1" applyAlignment="1">
      <alignment horizontal="left"/>
    </xf>
    <xf numFmtId="0" fontId="0" fillId="2" borderId="0" xfId="0" applyFill="1"/>
    <xf numFmtId="0" fontId="6" fillId="2" borderId="1" xfId="0" applyFont="1" applyFill="1" applyBorder="1" applyAlignment="1"/>
    <xf numFmtId="0" fontId="7" fillId="2" borderId="1" xfId="0" applyFont="1" applyFill="1" applyBorder="1" applyAlignment="1">
      <alignment vertical="center"/>
    </xf>
    <xf numFmtId="3" fontId="7" fillId="2" borderId="1" xfId="2" applyNumberFormat="1" applyFont="1" applyFill="1" applyBorder="1" applyAlignment="1">
      <alignment horizontal="center" wrapText="1"/>
    </xf>
    <xf numFmtId="0" fontId="7" fillId="2" borderId="0" xfId="0" applyFont="1" applyFill="1" applyBorder="1" applyAlignment="1"/>
    <xf numFmtId="0" fontId="7" fillId="2" borderId="1" xfId="0" applyFont="1" applyFill="1" applyBorder="1" applyAlignment="1">
      <alignment wrapText="1"/>
    </xf>
    <xf numFmtId="0" fontId="22" fillId="2" borderId="1" xfId="4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center"/>
    </xf>
    <xf numFmtId="164" fontId="22" fillId="2" borderId="1" xfId="0" applyNumberFormat="1" applyFont="1" applyFill="1" applyBorder="1" applyAlignment="1">
      <alignment vertical="top" wrapText="1"/>
    </xf>
    <xf numFmtId="0" fontId="7" fillId="2" borderId="1" xfId="4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/>
    </xf>
    <xf numFmtId="167" fontId="7" fillId="0" borderId="1" xfId="2" applyNumberFormat="1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/>
    </xf>
    <xf numFmtId="167" fontId="7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/>
    </xf>
    <xf numFmtId="4" fontId="7" fillId="2" borderId="1" xfId="2" applyNumberFormat="1" applyFont="1" applyFill="1" applyBorder="1" applyAlignment="1">
      <alignment horizontal="center" vertical="center" wrapText="1"/>
    </xf>
    <xf numFmtId="3" fontId="7" fillId="2" borderId="1" xfId="2" applyNumberFormat="1" applyFont="1" applyFill="1" applyBorder="1" applyAlignment="1">
      <alignment horizontal="center" vertical="center" wrapText="1"/>
    </xf>
    <xf numFmtId="164" fontId="23" fillId="2" borderId="5" xfId="0" applyNumberFormat="1" applyFont="1" applyFill="1" applyBorder="1" applyAlignment="1">
      <alignment horizontal="center" vertical="center" wrapText="1"/>
    </xf>
    <xf numFmtId="0" fontId="20" fillId="2" borderId="0" xfId="0" applyFont="1" applyFill="1"/>
    <xf numFmtId="0" fontId="23" fillId="2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166" fontId="23" fillId="2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22" fillId="4" borderId="5" xfId="0" applyNumberFormat="1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wrapText="1"/>
    </xf>
    <xf numFmtId="0" fontId="23" fillId="2" borderId="1" xfId="4" applyNumberFormat="1" applyFont="1" applyFill="1" applyBorder="1" applyAlignment="1" applyProtection="1">
      <alignment horizontal="center" vertical="center" wrapText="1"/>
    </xf>
    <xf numFmtId="168" fontId="23" fillId="2" borderId="1" xfId="4" applyNumberFormat="1" applyFont="1" applyFill="1" applyBorder="1" applyAlignment="1" applyProtection="1">
      <alignment horizontal="center" vertical="center" wrapText="1"/>
    </xf>
    <xf numFmtId="168" fontId="23" fillId="2" borderId="1" xfId="0" applyNumberFormat="1" applyFont="1" applyFill="1" applyBorder="1" applyAlignment="1">
      <alignment horizontal="center" vertical="center"/>
    </xf>
    <xf numFmtId="168" fontId="23" fillId="2" borderId="1" xfId="2" applyNumberFormat="1" applyFont="1" applyFill="1" applyBorder="1" applyAlignment="1">
      <alignment horizontal="center" vertical="center" wrapText="1"/>
    </xf>
    <xf numFmtId="168" fontId="7" fillId="2" borderId="1" xfId="1" applyNumberFormat="1" applyFont="1" applyFill="1" applyBorder="1" applyAlignment="1" applyProtection="1">
      <alignment horizontal="center" vertical="center" wrapText="1"/>
    </xf>
    <xf numFmtId="168" fontId="7" fillId="0" borderId="1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5" xfId="1" applyNumberFormat="1" applyFont="1" applyFill="1" applyBorder="1" applyAlignment="1" applyProtection="1">
      <alignment horizontal="center" vertical="center" wrapText="1"/>
    </xf>
    <xf numFmtId="0" fontId="7" fillId="0" borderId="4" xfId="1" applyNumberFormat="1" applyFont="1" applyFill="1" applyBorder="1" applyAlignment="1" applyProtection="1">
      <alignment horizontal="center" vertical="center" wrapText="1"/>
    </xf>
    <xf numFmtId="0" fontId="7" fillId="0" borderId="3" xfId="1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textRotation="90" wrapText="1"/>
    </xf>
    <xf numFmtId="0" fontId="7" fillId="0" borderId="7" xfId="0" applyFont="1" applyFill="1" applyBorder="1" applyAlignment="1">
      <alignment horizontal="center" textRotation="90" wrapText="1"/>
    </xf>
    <xf numFmtId="0" fontId="7" fillId="0" borderId="8" xfId="0" applyFont="1" applyFill="1" applyBorder="1" applyAlignment="1">
      <alignment horizontal="center" textRotation="90" wrapText="1"/>
    </xf>
    <xf numFmtId="0" fontId="6" fillId="0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6" fontId="7" fillId="2" borderId="5" xfId="0" applyNumberFormat="1" applyFont="1" applyFill="1" applyBorder="1" applyAlignment="1">
      <alignment horizontal="center"/>
    </xf>
    <xf numFmtId="166" fontId="7" fillId="2" borderId="4" xfId="0" applyNumberFormat="1" applyFont="1" applyFill="1" applyBorder="1" applyAlignment="1">
      <alignment horizontal="center"/>
    </xf>
    <xf numFmtId="166" fontId="7" fillId="2" borderId="3" xfId="0" applyNumberFormat="1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164" fontId="12" fillId="0" borderId="0" xfId="0" applyNumberFormat="1" applyFont="1" applyFill="1" applyAlignment="1">
      <alignment horizontal="left"/>
    </xf>
    <xf numFmtId="164" fontId="6" fillId="0" borderId="5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164" fontId="6" fillId="0" borderId="3" xfId="0" applyNumberFormat="1" applyFont="1" applyFill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64" fontId="7" fillId="0" borderId="2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/>
    <xf numFmtId="0" fontId="8" fillId="0" borderId="8" xfId="0" applyFont="1" applyFill="1" applyBorder="1"/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7" fillId="0" borderId="7" xfId="0" applyFont="1" applyFill="1" applyBorder="1" applyAlignment="1">
      <alignment horizontal="center" vertical="center" textRotation="90" wrapText="1"/>
    </xf>
    <xf numFmtId="0" fontId="7" fillId="0" borderId="8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center" wrapText="1"/>
      <protection locked="0"/>
    </xf>
    <xf numFmtId="0" fontId="7" fillId="0" borderId="8" xfId="1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>
      <alignment horizontal="center" vertical="top" wrapText="1"/>
    </xf>
    <xf numFmtId="0" fontId="17" fillId="0" borderId="0" xfId="0" applyFont="1" applyFill="1" applyAlignment="1">
      <alignment horizontal="left"/>
    </xf>
    <xf numFmtId="0" fontId="7" fillId="0" borderId="5" xfId="1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/>
    </xf>
  </cellXfs>
  <cellStyles count="5">
    <cellStyle name="Iau?iue" xfId="1"/>
    <cellStyle name="Iau?iue 2" xfId="4"/>
    <cellStyle name="Звичайний" xfId="0" builtinId="0"/>
    <cellStyle name="Обычный 2" xfId="2"/>
    <cellStyle name="Фінансови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81"/>
  <sheetViews>
    <sheetView tabSelected="1" topLeftCell="A16" zoomScale="80" zoomScaleNormal="80" zoomScaleSheetLayoutView="100" zoomScalePageLayoutView="80" workbookViewId="0">
      <pane ySplit="2085" topLeftCell="A67" activePane="bottomLeft"/>
      <selection activeCell="I22" sqref="I22"/>
      <selection pane="bottomLeft" activeCell="T47" sqref="T47"/>
    </sheetView>
  </sheetViews>
  <sheetFormatPr defaultRowHeight="12"/>
  <cols>
    <col min="1" max="1" width="10.42578125" style="13" customWidth="1"/>
    <col min="2" max="2" width="22.7109375" style="8" customWidth="1"/>
    <col min="3" max="3" width="10.140625" style="8" customWidth="1"/>
    <col min="4" max="4" width="11.140625" style="72" customWidth="1"/>
    <col min="5" max="5" width="11.5703125" style="8" customWidth="1"/>
    <col min="6" max="6" width="8.85546875" style="8" customWidth="1"/>
    <col min="7" max="7" width="10.28515625" style="8" customWidth="1"/>
    <col min="8" max="8" width="8.28515625" style="8" customWidth="1"/>
    <col min="9" max="9" width="9.140625" style="8" customWidth="1"/>
    <col min="10" max="10" width="10.5703125" style="8" customWidth="1"/>
    <col min="11" max="11" width="11.7109375" style="8" customWidth="1"/>
    <col min="12" max="12" width="10.140625" style="72" customWidth="1"/>
    <col min="13" max="13" width="10" style="72" customWidth="1"/>
    <col min="14" max="14" width="7.85546875" style="8" customWidth="1"/>
    <col min="15" max="15" width="8.85546875" style="8" customWidth="1"/>
    <col min="16" max="16" width="8" style="8" bestFit="1" customWidth="1"/>
    <col min="17" max="17" width="7.140625" style="8" bestFit="1" customWidth="1"/>
    <col min="18" max="18" width="7.42578125" style="8" customWidth="1"/>
    <col min="19" max="19" width="5.7109375" style="8" customWidth="1"/>
    <col min="20" max="20" width="17" style="24" bestFit="1" customWidth="1"/>
    <col min="21" max="21" width="9.7109375" style="24" customWidth="1"/>
    <col min="22" max="22" width="11.85546875" style="24" customWidth="1"/>
    <col min="23" max="23" width="9.28515625" style="8" customWidth="1"/>
    <col min="24" max="16384" width="9.140625" style="8"/>
  </cols>
  <sheetData>
    <row r="1" spans="1:22" ht="72.75" customHeight="1">
      <c r="L1" s="98"/>
      <c r="M1" s="98"/>
      <c r="N1" s="14"/>
      <c r="O1" s="194" t="s">
        <v>84</v>
      </c>
      <c r="P1" s="194"/>
      <c r="Q1" s="194"/>
      <c r="R1" s="194"/>
      <c r="S1" s="194"/>
      <c r="T1" s="194"/>
      <c r="U1" s="194"/>
      <c r="V1" s="194"/>
    </row>
    <row r="2" spans="1:22" ht="15" customHeight="1">
      <c r="B2" s="143" t="s">
        <v>24</v>
      </c>
      <c r="C2" s="143"/>
      <c r="D2" s="143"/>
      <c r="E2" s="143"/>
      <c r="K2" s="143" t="s">
        <v>27</v>
      </c>
      <c r="L2" s="143"/>
      <c r="M2" s="143"/>
      <c r="N2" s="44"/>
      <c r="O2" s="44"/>
      <c r="P2" s="16"/>
      <c r="Q2" s="15"/>
      <c r="R2" s="15"/>
      <c r="S2" s="15"/>
      <c r="T2" s="15"/>
      <c r="U2" s="15"/>
      <c r="V2" s="15"/>
    </row>
    <row r="3" spans="1:22" ht="12" customHeight="1">
      <c r="B3" s="144" t="s">
        <v>30</v>
      </c>
      <c r="C3" s="144"/>
      <c r="D3" s="144"/>
      <c r="E3" s="144"/>
      <c r="K3" s="207" t="s">
        <v>120</v>
      </c>
      <c r="L3" s="207"/>
      <c r="M3" s="207"/>
      <c r="N3" s="207"/>
      <c r="O3" s="207"/>
      <c r="P3" s="207"/>
      <c r="Q3" s="15"/>
      <c r="R3" s="15"/>
      <c r="S3" s="15"/>
      <c r="T3" s="15"/>
      <c r="U3" s="15"/>
      <c r="V3" s="15"/>
    </row>
    <row r="4" spans="1:22" ht="12" customHeight="1">
      <c r="B4" s="18" t="s">
        <v>25</v>
      </c>
      <c r="C4" s="18"/>
      <c r="D4" s="79"/>
      <c r="E4" s="18"/>
      <c r="K4" s="176" t="s">
        <v>28</v>
      </c>
      <c r="L4" s="176"/>
      <c r="M4" s="176"/>
      <c r="N4" s="176"/>
      <c r="O4" s="176"/>
      <c r="P4" s="176"/>
      <c r="Q4" s="15"/>
      <c r="R4" s="15"/>
      <c r="S4" s="15"/>
      <c r="T4" s="15"/>
      <c r="U4" s="15"/>
      <c r="V4" s="15"/>
    </row>
    <row r="5" spans="1:22" ht="12" customHeight="1">
      <c r="B5" s="19"/>
      <c r="C5" s="19"/>
      <c r="D5" s="80"/>
      <c r="E5" s="19"/>
      <c r="Q5" s="15"/>
      <c r="R5" s="15"/>
      <c r="S5" s="15"/>
      <c r="T5" s="15"/>
      <c r="U5" s="15"/>
      <c r="V5" s="15"/>
    </row>
    <row r="6" spans="1:22" ht="12" customHeight="1">
      <c r="B6" s="198" t="s">
        <v>26</v>
      </c>
      <c r="C6" s="198"/>
      <c r="D6" s="198"/>
      <c r="E6" s="198"/>
      <c r="K6" s="123" t="s">
        <v>121</v>
      </c>
      <c r="L6" s="99"/>
      <c r="M6" s="99"/>
      <c r="N6" s="47"/>
      <c r="O6" s="47"/>
      <c r="P6" s="17"/>
      <c r="Q6" s="15"/>
      <c r="R6" s="15"/>
      <c r="S6" s="15"/>
      <c r="T6" s="15"/>
      <c r="U6" s="15"/>
      <c r="V6" s="15"/>
    </row>
    <row r="7" spans="1:22" ht="12" customHeight="1">
      <c r="B7" s="21"/>
      <c r="C7" s="22"/>
      <c r="D7" s="81"/>
      <c r="E7" s="22"/>
      <c r="K7" s="23"/>
      <c r="L7" s="121" t="s">
        <v>2</v>
      </c>
      <c r="M7" s="177" t="s">
        <v>54</v>
      </c>
      <c r="N7" s="177"/>
      <c r="O7" s="177"/>
      <c r="P7" s="176"/>
      <c r="Q7" s="15"/>
      <c r="R7" s="15"/>
      <c r="S7" s="15"/>
      <c r="T7" s="15"/>
      <c r="U7" s="15"/>
      <c r="V7" s="15"/>
    </row>
    <row r="8" spans="1:22" ht="12" customHeight="1">
      <c r="B8" s="8" t="s">
        <v>122</v>
      </c>
      <c r="Q8" s="15"/>
      <c r="R8" s="15"/>
      <c r="S8" s="15"/>
      <c r="T8" s="15"/>
      <c r="U8" s="15"/>
      <c r="V8" s="15"/>
    </row>
    <row r="9" spans="1:22" ht="12" customHeight="1">
      <c r="K9" s="20" t="s">
        <v>29</v>
      </c>
      <c r="L9" s="100"/>
      <c r="M9" s="100"/>
      <c r="N9" s="45"/>
      <c r="O9" s="45"/>
      <c r="P9" s="20"/>
      <c r="Q9" s="15"/>
      <c r="R9" s="15"/>
      <c r="S9" s="15"/>
      <c r="T9" s="15"/>
      <c r="U9" s="15"/>
      <c r="V9" s="15"/>
    </row>
    <row r="10" spans="1:22" ht="12" customHeight="1">
      <c r="C10" s="8" t="s">
        <v>123</v>
      </c>
      <c r="K10" s="21"/>
      <c r="L10" s="101"/>
      <c r="M10" s="101"/>
      <c r="N10" s="23"/>
      <c r="O10" s="23"/>
      <c r="P10" s="23"/>
      <c r="Q10" s="15"/>
      <c r="R10" s="15"/>
      <c r="S10" s="15"/>
      <c r="T10" s="15"/>
      <c r="U10" s="15"/>
      <c r="V10" s="15"/>
    </row>
    <row r="11" spans="1:22" ht="22.5" customHeight="1">
      <c r="A11" s="178" t="s">
        <v>116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</row>
    <row r="12" spans="1:22" ht="24" customHeight="1">
      <c r="A12" s="178" t="s">
        <v>92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</row>
    <row r="13" spans="1:22" ht="20.25" customHeight="1">
      <c r="A13" s="197" t="s">
        <v>31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</row>
    <row r="14" spans="1:22" ht="57.75" customHeight="1">
      <c r="A14" s="179" t="s">
        <v>0</v>
      </c>
      <c r="B14" s="188" t="s">
        <v>1</v>
      </c>
      <c r="C14" s="188" t="s">
        <v>46</v>
      </c>
      <c r="D14" s="191" t="s">
        <v>85</v>
      </c>
      <c r="E14" s="192"/>
      <c r="F14" s="192"/>
      <c r="G14" s="192"/>
      <c r="H14" s="192"/>
      <c r="I14" s="192"/>
      <c r="J14" s="193"/>
      <c r="K14" s="191" t="s">
        <v>86</v>
      </c>
      <c r="L14" s="193"/>
      <c r="M14" s="191" t="s">
        <v>87</v>
      </c>
      <c r="N14" s="192"/>
      <c r="O14" s="192"/>
      <c r="P14" s="192"/>
      <c r="Q14" s="193"/>
      <c r="R14" s="185" t="s">
        <v>48</v>
      </c>
      <c r="S14" s="185" t="s">
        <v>49</v>
      </c>
      <c r="T14" s="152" t="s">
        <v>88</v>
      </c>
      <c r="U14" s="152" t="s">
        <v>89</v>
      </c>
      <c r="V14" s="152" t="s">
        <v>90</v>
      </c>
    </row>
    <row r="15" spans="1:22" ht="15.75" customHeight="1">
      <c r="A15" s="180"/>
      <c r="B15" s="189"/>
      <c r="C15" s="180"/>
      <c r="D15" s="182" t="s">
        <v>6</v>
      </c>
      <c r="E15" s="146" t="s">
        <v>32</v>
      </c>
      <c r="F15" s="147"/>
      <c r="G15" s="147"/>
      <c r="H15" s="147"/>
      <c r="I15" s="147"/>
      <c r="J15" s="148"/>
      <c r="K15" s="188" t="s">
        <v>16</v>
      </c>
      <c r="L15" s="182" t="s">
        <v>17</v>
      </c>
      <c r="M15" s="182" t="s">
        <v>124</v>
      </c>
      <c r="N15" s="201" t="s">
        <v>14</v>
      </c>
      <c r="O15" s="202"/>
      <c r="P15" s="202"/>
      <c r="Q15" s="203"/>
      <c r="R15" s="186"/>
      <c r="S15" s="186"/>
      <c r="T15" s="153"/>
      <c r="U15" s="153"/>
      <c r="V15" s="153"/>
    </row>
    <row r="16" spans="1:22" ht="28.5" customHeight="1">
      <c r="A16" s="180"/>
      <c r="B16" s="189"/>
      <c r="C16" s="180"/>
      <c r="D16" s="183"/>
      <c r="E16" s="195" t="s">
        <v>47</v>
      </c>
      <c r="F16" s="195" t="s">
        <v>10</v>
      </c>
      <c r="G16" s="195" t="s">
        <v>15</v>
      </c>
      <c r="H16" s="199" t="s">
        <v>33</v>
      </c>
      <c r="I16" s="200"/>
      <c r="J16" s="195" t="s">
        <v>20</v>
      </c>
      <c r="K16" s="189"/>
      <c r="L16" s="183"/>
      <c r="M16" s="183"/>
      <c r="N16" s="204"/>
      <c r="O16" s="205"/>
      <c r="P16" s="205"/>
      <c r="Q16" s="206"/>
      <c r="R16" s="186"/>
      <c r="S16" s="186"/>
      <c r="T16" s="153"/>
      <c r="U16" s="153"/>
      <c r="V16" s="153"/>
    </row>
    <row r="17" spans="1:23" ht="48.75" customHeight="1">
      <c r="A17" s="181"/>
      <c r="B17" s="190"/>
      <c r="C17" s="181"/>
      <c r="D17" s="184"/>
      <c r="E17" s="196"/>
      <c r="F17" s="196"/>
      <c r="G17" s="196"/>
      <c r="H17" s="25" t="s">
        <v>11</v>
      </c>
      <c r="I17" s="25" t="s">
        <v>12</v>
      </c>
      <c r="J17" s="196"/>
      <c r="K17" s="190"/>
      <c r="L17" s="184"/>
      <c r="M17" s="184"/>
      <c r="N17" s="25">
        <v>2019</v>
      </c>
      <c r="O17" s="25">
        <v>2021</v>
      </c>
      <c r="P17" s="111">
        <v>2022</v>
      </c>
      <c r="Q17" s="46">
        <v>2023</v>
      </c>
      <c r="R17" s="187"/>
      <c r="S17" s="187"/>
      <c r="T17" s="154"/>
      <c r="U17" s="154"/>
      <c r="V17" s="154"/>
    </row>
    <row r="18" spans="1:23" s="40" customFormat="1" ht="15.75" customHeight="1">
      <c r="A18" s="38">
        <v>1</v>
      </c>
      <c r="B18" s="27">
        <v>2</v>
      </c>
      <c r="C18" s="27">
        <v>3</v>
      </c>
      <c r="D18" s="82">
        <v>4</v>
      </c>
      <c r="E18" s="27">
        <v>5</v>
      </c>
      <c r="F18" s="27">
        <v>6</v>
      </c>
      <c r="G18" s="39">
        <v>7</v>
      </c>
      <c r="H18" s="27">
        <v>8</v>
      </c>
      <c r="I18" s="27">
        <v>9</v>
      </c>
      <c r="J18" s="27">
        <v>10</v>
      </c>
      <c r="K18" s="27">
        <v>11</v>
      </c>
      <c r="L18" s="82">
        <v>12</v>
      </c>
      <c r="M18" s="82">
        <v>13</v>
      </c>
      <c r="N18" s="48">
        <v>14</v>
      </c>
      <c r="O18" s="48">
        <v>15</v>
      </c>
      <c r="P18" s="112">
        <v>16</v>
      </c>
      <c r="Q18" s="27">
        <v>17</v>
      </c>
      <c r="R18" s="27">
        <v>18</v>
      </c>
      <c r="S18" s="27">
        <v>19</v>
      </c>
      <c r="T18" s="27">
        <v>20</v>
      </c>
      <c r="U18" s="27">
        <v>21</v>
      </c>
      <c r="V18" s="27">
        <v>22</v>
      </c>
    </row>
    <row r="19" spans="1:23" ht="13.5" customHeight="1">
      <c r="A19" s="26" t="s">
        <v>34</v>
      </c>
      <c r="B19" s="155" t="s">
        <v>8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7"/>
    </row>
    <row r="20" spans="1:23" ht="12.75" customHeight="1">
      <c r="A20" s="155" t="s">
        <v>55</v>
      </c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7"/>
    </row>
    <row r="21" spans="1:23" ht="13.5" customHeight="1">
      <c r="A21" s="2" t="s">
        <v>56</v>
      </c>
      <c r="B21" s="149" t="s">
        <v>35</v>
      </c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150"/>
      <c r="V21" s="151"/>
    </row>
    <row r="22" spans="1:23" ht="71.25" customHeight="1">
      <c r="A22" s="61" t="s">
        <v>137</v>
      </c>
      <c r="B22" s="109" t="s">
        <v>105</v>
      </c>
      <c r="C22" s="110" t="s">
        <v>106</v>
      </c>
      <c r="D22" s="71">
        <v>2535.5619999999999</v>
      </c>
      <c r="E22" s="133">
        <f>D22</f>
        <v>2535.5619999999999</v>
      </c>
      <c r="F22" s="133">
        <v>0</v>
      </c>
      <c r="G22" s="133">
        <v>0</v>
      </c>
      <c r="H22" s="133">
        <v>0</v>
      </c>
      <c r="I22" s="133">
        <v>0</v>
      </c>
      <c r="J22" s="133">
        <v>0</v>
      </c>
      <c r="K22" s="133">
        <v>0</v>
      </c>
      <c r="L22" s="71">
        <f>E22</f>
        <v>2535.5619999999999</v>
      </c>
      <c r="M22" s="71">
        <f>E22-N22</f>
        <v>560.9219999999998</v>
      </c>
      <c r="N22" s="133">
        <v>1974.64</v>
      </c>
      <c r="O22" s="133">
        <v>0</v>
      </c>
      <c r="P22" s="133">
        <v>0</v>
      </c>
      <c r="Q22" s="133">
        <v>0</v>
      </c>
      <c r="R22" s="125">
        <f>E22/V22*12</f>
        <v>95.681584905660372</v>
      </c>
      <c r="S22" s="133"/>
      <c r="T22" s="133">
        <v>0</v>
      </c>
      <c r="U22" s="133">
        <v>0</v>
      </c>
      <c r="V22" s="51">
        <v>318</v>
      </c>
    </row>
    <row r="23" spans="1:23" ht="87.75" customHeight="1">
      <c r="A23" s="135" t="s">
        <v>135</v>
      </c>
      <c r="B23" s="136" t="s">
        <v>136</v>
      </c>
      <c r="C23" s="137">
        <v>0.82399999999999995</v>
      </c>
      <c r="D23" s="138">
        <v>3055.1660000000002</v>
      </c>
      <c r="E23" s="139">
        <v>102.181</v>
      </c>
      <c r="F23" s="124">
        <v>0</v>
      </c>
      <c r="G23" s="124">
        <v>0</v>
      </c>
      <c r="H23" s="124">
        <v>0</v>
      </c>
      <c r="I23" s="124">
        <v>0</v>
      </c>
      <c r="J23" s="140">
        <v>2952.9850000000001</v>
      </c>
      <c r="K23" s="124">
        <v>0</v>
      </c>
      <c r="L23" s="141">
        <f>D23</f>
        <v>3055.1660000000002</v>
      </c>
      <c r="M23" s="71">
        <v>0</v>
      </c>
      <c r="N23" s="142">
        <f>D23</f>
        <v>3055.1660000000002</v>
      </c>
      <c r="O23" s="124">
        <v>0</v>
      </c>
      <c r="P23" s="124">
        <v>0</v>
      </c>
      <c r="Q23" s="124">
        <v>0</v>
      </c>
      <c r="R23" s="125">
        <f>E23/V23*12</f>
        <v>1.3577622433375449</v>
      </c>
      <c r="S23" s="124"/>
      <c r="T23" s="124">
        <v>0</v>
      </c>
      <c r="U23" s="124">
        <v>0</v>
      </c>
      <c r="V23" s="51">
        <v>903.08299999999997</v>
      </c>
    </row>
    <row r="24" spans="1:23" ht="12.75" customHeight="1">
      <c r="A24" s="155" t="s">
        <v>58</v>
      </c>
      <c r="B24" s="156"/>
      <c r="C24" s="157"/>
      <c r="D24" s="83">
        <f>SUM(D22:D23)</f>
        <v>5590.7280000000001</v>
      </c>
      <c r="E24" s="83">
        <f t="shared" ref="E24:R24" si="0">SUM(E22:E23)</f>
        <v>2637.7429999999999</v>
      </c>
      <c r="F24" s="83">
        <f t="shared" si="0"/>
        <v>0</v>
      </c>
      <c r="G24" s="83">
        <f t="shared" si="0"/>
        <v>0</v>
      </c>
      <c r="H24" s="83">
        <f t="shared" si="0"/>
        <v>0</v>
      </c>
      <c r="I24" s="83">
        <f t="shared" si="0"/>
        <v>0</v>
      </c>
      <c r="J24" s="83">
        <f t="shared" si="0"/>
        <v>2952.9850000000001</v>
      </c>
      <c r="K24" s="83">
        <f t="shared" si="0"/>
        <v>0</v>
      </c>
      <c r="L24" s="83">
        <f t="shared" si="0"/>
        <v>5590.7280000000001</v>
      </c>
      <c r="M24" s="83">
        <f t="shared" si="0"/>
        <v>560.9219999999998</v>
      </c>
      <c r="N24" s="83">
        <f t="shared" si="0"/>
        <v>5029.8060000000005</v>
      </c>
      <c r="O24" s="83">
        <f t="shared" si="0"/>
        <v>0</v>
      </c>
      <c r="P24" s="83">
        <f t="shared" si="0"/>
        <v>0</v>
      </c>
      <c r="Q24" s="83">
        <f t="shared" si="0"/>
        <v>0</v>
      </c>
      <c r="R24" s="113">
        <f t="shared" si="0"/>
        <v>97.039347148997919</v>
      </c>
      <c r="S24" s="83">
        <f t="shared" ref="S24:U24" si="1">SUM(S23:S23)</f>
        <v>0</v>
      </c>
      <c r="T24" s="83">
        <f t="shared" si="1"/>
        <v>0</v>
      </c>
      <c r="U24" s="83">
        <f t="shared" si="1"/>
        <v>0</v>
      </c>
      <c r="V24" s="85">
        <f>SUM(V22:V23)</f>
        <v>1221.0830000000001</v>
      </c>
    </row>
    <row r="25" spans="1:23" ht="12.75" customHeight="1">
      <c r="A25" s="2" t="s">
        <v>23</v>
      </c>
      <c r="B25" s="149" t="s">
        <v>36</v>
      </c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1"/>
    </row>
    <row r="26" spans="1:23" ht="48" customHeight="1">
      <c r="A26" s="61" t="s">
        <v>93</v>
      </c>
      <c r="B26" s="64" t="s">
        <v>113</v>
      </c>
      <c r="C26" s="53" t="s">
        <v>118</v>
      </c>
      <c r="D26" s="73">
        <v>5280</v>
      </c>
      <c r="E26" s="56">
        <f>D26</f>
        <v>5280</v>
      </c>
      <c r="F26" s="56">
        <v>0</v>
      </c>
      <c r="G26" s="56">
        <v>0</v>
      </c>
      <c r="H26" s="56">
        <v>0</v>
      </c>
      <c r="I26" s="57">
        <v>0</v>
      </c>
      <c r="J26" s="56">
        <v>0</v>
      </c>
      <c r="K26" s="96">
        <f>E26</f>
        <v>5280</v>
      </c>
      <c r="L26" s="73">
        <v>0</v>
      </c>
      <c r="M26" s="76">
        <v>1320</v>
      </c>
      <c r="N26" s="55">
        <v>0</v>
      </c>
      <c r="O26" s="55">
        <v>1320</v>
      </c>
      <c r="P26" s="55">
        <v>1320</v>
      </c>
      <c r="Q26" s="55">
        <v>1320</v>
      </c>
      <c r="R26" s="55">
        <v>0</v>
      </c>
      <c r="S26" s="55"/>
      <c r="T26" s="55">
        <v>0</v>
      </c>
      <c r="U26" s="55">
        <v>0</v>
      </c>
      <c r="V26" s="55">
        <v>0</v>
      </c>
    </row>
    <row r="27" spans="1:23" ht="12.75" customHeight="1">
      <c r="A27" s="173" t="s">
        <v>59</v>
      </c>
      <c r="B27" s="174"/>
      <c r="C27" s="175"/>
      <c r="D27" s="73">
        <f t="shared" ref="D27:Q27" si="2">SUM(D26:D26)</f>
        <v>5280</v>
      </c>
      <c r="E27" s="58">
        <f t="shared" si="2"/>
        <v>5280</v>
      </c>
      <c r="F27" s="55">
        <f t="shared" si="2"/>
        <v>0</v>
      </c>
      <c r="G27" s="55">
        <f t="shared" si="2"/>
        <v>0</v>
      </c>
      <c r="H27" s="55">
        <f t="shared" si="2"/>
        <v>0</v>
      </c>
      <c r="I27" s="55">
        <f t="shared" si="2"/>
        <v>0</v>
      </c>
      <c r="J27" s="55">
        <f t="shared" si="2"/>
        <v>0</v>
      </c>
      <c r="K27" s="55">
        <f t="shared" si="2"/>
        <v>5280</v>
      </c>
      <c r="L27" s="73">
        <f t="shared" si="2"/>
        <v>0</v>
      </c>
      <c r="M27" s="76">
        <f t="shared" si="2"/>
        <v>1320</v>
      </c>
      <c r="N27" s="58">
        <f t="shared" si="2"/>
        <v>0</v>
      </c>
      <c r="O27" s="58">
        <f t="shared" si="2"/>
        <v>1320</v>
      </c>
      <c r="P27" s="55">
        <f t="shared" si="2"/>
        <v>1320</v>
      </c>
      <c r="Q27" s="58">
        <f t="shared" si="2"/>
        <v>1320</v>
      </c>
      <c r="R27" s="55"/>
      <c r="S27" s="55"/>
      <c r="T27" s="55">
        <f>SUM(T26:T26)</f>
        <v>0</v>
      </c>
      <c r="U27" s="55">
        <f>SUM(U26:U26)</f>
        <v>0</v>
      </c>
      <c r="V27" s="59">
        <f>SUM(V26:V26)</f>
        <v>0</v>
      </c>
    </row>
    <row r="28" spans="1:23" ht="14.25" customHeight="1">
      <c r="A28" s="2" t="s">
        <v>57</v>
      </c>
      <c r="B28" s="146" t="s">
        <v>37</v>
      </c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8"/>
    </row>
    <row r="29" spans="1:23" ht="14.25" customHeight="1">
      <c r="A29" s="2"/>
      <c r="B29" s="4"/>
      <c r="C29" s="4"/>
      <c r="D29" s="84"/>
      <c r="E29" s="28"/>
      <c r="F29" s="28"/>
      <c r="G29" s="28"/>
      <c r="H29" s="28"/>
      <c r="I29" s="28"/>
      <c r="J29" s="28"/>
      <c r="K29" s="4"/>
      <c r="L29" s="84"/>
      <c r="M29" s="84"/>
      <c r="N29" s="4"/>
      <c r="O29" s="4"/>
      <c r="P29" s="4"/>
      <c r="Q29" s="4"/>
      <c r="R29" s="4"/>
      <c r="S29" s="4"/>
      <c r="T29" s="4"/>
      <c r="U29" s="4"/>
      <c r="V29" s="4"/>
    </row>
    <row r="30" spans="1:23" ht="19.5" customHeight="1">
      <c r="A30" s="161" t="s">
        <v>60</v>
      </c>
      <c r="B30" s="161"/>
      <c r="C30" s="161"/>
      <c r="D30" s="83"/>
      <c r="E30" s="5"/>
      <c r="F30" s="5"/>
      <c r="G30" s="5"/>
      <c r="H30" s="5"/>
      <c r="I30" s="5"/>
      <c r="J30" s="35"/>
      <c r="K30" s="5"/>
      <c r="L30" s="83"/>
      <c r="M30" s="84"/>
      <c r="N30" s="36"/>
      <c r="O30" s="36"/>
      <c r="P30" s="36"/>
      <c r="Q30" s="5"/>
      <c r="R30" s="5"/>
      <c r="S30" s="5"/>
      <c r="T30" s="5"/>
      <c r="U30" s="34"/>
      <c r="V30" s="5"/>
      <c r="W30" s="37"/>
    </row>
    <row r="31" spans="1:23" ht="17.25" customHeight="1">
      <c r="A31" s="2" t="s">
        <v>61</v>
      </c>
      <c r="B31" s="146" t="s">
        <v>91</v>
      </c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8"/>
    </row>
    <row r="32" spans="1:23" ht="50.25" customHeight="1">
      <c r="A32" s="108" t="s">
        <v>94</v>
      </c>
      <c r="B32" s="107" t="s">
        <v>107</v>
      </c>
      <c r="C32" s="93" t="s">
        <v>108</v>
      </c>
      <c r="D32" s="73">
        <v>375</v>
      </c>
      <c r="E32" s="57">
        <f>D32</f>
        <v>375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95">
        <f>E32</f>
        <v>375</v>
      </c>
      <c r="L32" s="73">
        <v>0</v>
      </c>
      <c r="M32" s="73">
        <v>80</v>
      </c>
      <c r="N32" s="60">
        <v>50</v>
      </c>
      <c r="O32" s="60">
        <v>80</v>
      </c>
      <c r="P32" s="60">
        <v>80</v>
      </c>
      <c r="Q32" s="55">
        <v>85</v>
      </c>
      <c r="R32" s="55">
        <v>0</v>
      </c>
      <c r="S32" s="55"/>
      <c r="T32" s="55">
        <v>0</v>
      </c>
      <c r="U32" s="55">
        <v>0</v>
      </c>
      <c r="V32" s="55">
        <v>0</v>
      </c>
    </row>
    <row r="33" spans="1:22" ht="51" customHeight="1">
      <c r="A33" s="108" t="s">
        <v>126</v>
      </c>
      <c r="B33" s="107" t="s">
        <v>125</v>
      </c>
      <c r="C33" s="93" t="s">
        <v>127</v>
      </c>
      <c r="D33" s="87">
        <v>400</v>
      </c>
      <c r="E33" s="87">
        <f>D33</f>
        <v>400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95">
        <v>0</v>
      </c>
      <c r="L33" s="76">
        <f>E33</f>
        <v>400</v>
      </c>
      <c r="M33" s="73">
        <v>100</v>
      </c>
      <c r="N33" s="60">
        <v>0</v>
      </c>
      <c r="O33" s="60">
        <v>200</v>
      </c>
      <c r="P33" s="60">
        <v>100</v>
      </c>
      <c r="Q33" s="55">
        <v>0</v>
      </c>
      <c r="R33" s="55">
        <v>0</v>
      </c>
      <c r="S33" s="55"/>
      <c r="T33" s="55">
        <v>0</v>
      </c>
      <c r="U33" s="55">
        <v>0</v>
      </c>
      <c r="V33" s="55">
        <v>0</v>
      </c>
    </row>
    <row r="34" spans="1:22" ht="15" customHeight="1">
      <c r="A34" s="155" t="s">
        <v>63</v>
      </c>
      <c r="B34" s="156"/>
      <c r="C34" s="157"/>
      <c r="D34" s="85">
        <f>SUM(D32:D33)</f>
        <v>775</v>
      </c>
      <c r="E34" s="85">
        <f t="shared" ref="E34:V34" si="3">SUM(E32:E33)</f>
        <v>775</v>
      </c>
      <c r="F34" s="85">
        <f t="shared" si="3"/>
        <v>0</v>
      </c>
      <c r="G34" s="85">
        <f t="shared" si="3"/>
        <v>0</v>
      </c>
      <c r="H34" s="85">
        <f t="shared" si="3"/>
        <v>0</v>
      </c>
      <c r="I34" s="85">
        <f t="shared" si="3"/>
        <v>0</v>
      </c>
      <c r="J34" s="85">
        <f t="shared" si="3"/>
        <v>0</v>
      </c>
      <c r="K34" s="85">
        <f t="shared" si="3"/>
        <v>375</v>
      </c>
      <c r="L34" s="85">
        <f t="shared" si="3"/>
        <v>400</v>
      </c>
      <c r="M34" s="85">
        <f t="shared" si="3"/>
        <v>180</v>
      </c>
      <c r="N34" s="85">
        <f t="shared" si="3"/>
        <v>50</v>
      </c>
      <c r="O34" s="85">
        <f t="shared" si="3"/>
        <v>280</v>
      </c>
      <c r="P34" s="85">
        <f t="shared" si="3"/>
        <v>180</v>
      </c>
      <c r="Q34" s="85">
        <f t="shared" si="3"/>
        <v>85</v>
      </c>
      <c r="R34" s="85">
        <f t="shared" si="3"/>
        <v>0</v>
      </c>
      <c r="S34" s="85">
        <f t="shared" si="3"/>
        <v>0</v>
      </c>
      <c r="T34" s="85">
        <f t="shared" si="3"/>
        <v>0</v>
      </c>
      <c r="U34" s="85">
        <f t="shared" si="3"/>
        <v>0</v>
      </c>
      <c r="V34" s="85">
        <f t="shared" si="3"/>
        <v>0</v>
      </c>
    </row>
    <row r="35" spans="1:22">
      <c r="A35" s="2" t="s">
        <v>78</v>
      </c>
      <c r="B35" s="146" t="s">
        <v>103</v>
      </c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8"/>
    </row>
    <row r="36" spans="1:22" s="24" customFormat="1">
      <c r="A36" s="3"/>
      <c r="B36" s="9"/>
      <c r="C36" s="9"/>
      <c r="D36" s="86"/>
      <c r="E36" s="28" t="s">
        <v>5</v>
      </c>
      <c r="F36" s="28" t="s">
        <v>5</v>
      </c>
      <c r="G36" s="28" t="s">
        <v>5</v>
      </c>
      <c r="H36" s="28" t="s">
        <v>5</v>
      </c>
      <c r="I36" s="28" t="s">
        <v>5</v>
      </c>
      <c r="J36" s="28" t="s">
        <v>13</v>
      </c>
      <c r="K36" s="9"/>
      <c r="L36" s="86"/>
      <c r="M36" s="102"/>
      <c r="N36" s="10"/>
      <c r="O36" s="10"/>
      <c r="P36" s="10"/>
      <c r="Q36" s="9"/>
      <c r="R36" s="9"/>
      <c r="S36" s="9"/>
      <c r="T36" s="9"/>
      <c r="U36" s="9"/>
      <c r="V36" s="9"/>
    </row>
    <row r="37" spans="1:22" s="24" customFormat="1">
      <c r="A37" s="161" t="s">
        <v>64</v>
      </c>
      <c r="B37" s="161"/>
      <c r="C37" s="161"/>
      <c r="D37" s="83"/>
      <c r="E37" s="5"/>
      <c r="F37" s="5"/>
      <c r="G37" s="5"/>
      <c r="H37" s="5"/>
      <c r="I37" s="5"/>
      <c r="J37" s="5"/>
      <c r="K37" s="5"/>
      <c r="L37" s="83"/>
      <c r="M37" s="84"/>
      <c r="N37" s="4"/>
      <c r="O37" s="4"/>
      <c r="P37" s="4"/>
      <c r="Q37" s="5"/>
      <c r="R37" s="5"/>
      <c r="S37" s="5"/>
      <c r="T37" s="5"/>
      <c r="U37" s="5"/>
      <c r="V37" s="5"/>
    </row>
    <row r="38" spans="1:22" s="24" customFormat="1" ht="13.5" customHeight="1">
      <c r="A38" s="2" t="s">
        <v>62</v>
      </c>
      <c r="B38" s="171" t="s">
        <v>77</v>
      </c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</row>
    <row r="39" spans="1:22" s="24" customFormat="1" ht="15.75" customHeight="1">
      <c r="A39" s="108"/>
      <c r="B39" s="107"/>
      <c r="C39" s="93"/>
      <c r="D39" s="87"/>
      <c r="E39" s="87"/>
      <c r="F39" s="77"/>
      <c r="G39" s="77"/>
      <c r="H39" s="77"/>
      <c r="I39" s="77"/>
      <c r="J39" s="77"/>
      <c r="K39" s="54"/>
      <c r="L39" s="83"/>
      <c r="M39" s="85"/>
      <c r="N39" s="77"/>
      <c r="O39" s="77"/>
      <c r="P39" s="77"/>
      <c r="Q39" s="77"/>
      <c r="R39" s="77"/>
      <c r="S39" s="77"/>
      <c r="T39" s="77"/>
      <c r="U39" s="77"/>
      <c r="V39" s="77"/>
    </row>
    <row r="40" spans="1:22" s="91" customFormat="1" ht="13.5" customHeight="1">
      <c r="A40" s="158" t="s">
        <v>65</v>
      </c>
      <c r="B40" s="159"/>
      <c r="C40" s="160"/>
      <c r="D40" s="85">
        <f t="shared" ref="D40:Q40" si="4">D39</f>
        <v>0</v>
      </c>
      <c r="E40" s="85">
        <f t="shared" si="4"/>
        <v>0</v>
      </c>
      <c r="F40" s="85">
        <f t="shared" si="4"/>
        <v>0</v>
      </c>
      <c r="G40" s="85">
        <f t="shared" si="4"/>
        <v>0</v>
      </c>
      <c r="H40" s="85">
        <f t="shared" si="4"/>
        <v>0</v>
      </c>
      <c r="I40" s="85">
        <f t="shared" si="4"/>
        <v>0</v>
      </c>
      <c r="J40" s="85">
        <f t="shared" si="4"/>
        <v>0</v>
      </c>
      <c r="K40" s="85">
        <f t="shared" si="4"/>
        <v>0</v>
      </c>
      <c r="L40" s="85">
        <f t="shared" si="4"/>
        <v>0</v>
      </c>
      <c r="M40" s="85">
        <f t="shared" si="4"/>
        <v>0</v>
      </c>
      <c r="N40" s="85">
        <f t="shared" si="4"/>
        <v>0</v>
      </c>
      <c r="O40" s="85">
        <f t="shared" si="4"/>
        <v>0</v>
      </c>
      <c r="P40" s="85">
        <f t="shared" si="4"/>
        <v>0</v>
      </c>
      <c r="Q40" s="85">
        <f t="shared" si="4"/>
        <v>0</v>
      </c>
      <c r="R40" s="85"/>
      <c r="S40" s="85"/>
      <c r="T40" s="85">
        <v>0</v>
      </c>
      <c r="U40" s="85">
        <v>0</v>
      </c>
      <c r="V40" s="85">
        <v>0</v>
      </c>
    </row>
    <row r="41" spans="1:22" ht="15.75" customHeight="1">
      <c r="A41" s="3" t="s">
        <v>79</v>
      </c>
      <c r="B41" s="146" t="s">
        <v>38</v>
      </c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8"/>
    </row>
    <row r="42" spans="1:22" ht="14.25" customHeight="1">
      <c r="A42" s="155" t="s">
        <v>80</v>
      </c>
      <c r="B42" s="156"/>
      <c r="C42" s="157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54"/>
      <c r="S42" s="54"/>
      <c r="T42" s="54"/>
      <c r="U42" s="54"/>
      <c r="V42" s="54"/>
    </row>
    <row r="43" spans="1:22" ht="14.25" customHeight="1">
      <c r="A43" s="2" t="s">
        <v>81</v>
      </c>
      <c r="B43" s="146" t="s">
        <v>39</v>
      </c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8"/>
    </row>
    <row r="44" spans="1:22" ht="74.25" customHeight="1">
      <c r="A44" s="61" t="s">
        <v>95</v>
      </c>
      <c r="B44" s="120" t="s">
        <v>109</v>
      </c>
      <c r="C44" s="122" t="s">
        <v>114</v>
      </c>
      <c r="D44" s="73">
        <v>800</v>
      </c>
      <c r="E44" s="57">
        <f>D44</f>
        <v>800</v>
      </c>
      <c r="F44" s="57">
        <v>0</v>
      </c>
      <c r="G44" s="56">
        <v>0</v>
      </c>
      <c r="H44" s="56">
        <v>0</v>
      </c>
      <c r="I44" s="57">
        <v>0</v>
      </c>
      <c r="J44" s="56">
        <v>0</v>
      </c>
      <c r="K44" s="95">
        <f>E44</f>
        <v>800</v>
      </c>
      <c r="L44" s="73">
        <v>0</v>
      </c>
      <c r="M44" s="103">
        <v>150</v>
      </c>
      <c r="N44" s="60">
        <v>97.814999999999998</v>
      </c>
      <c r="O44" s="60">
        <v>250</v>
      </c>
      <c r="P44" s="60">
        <v>250</v>
      </c>
      <c r="Q44" s="58">
        <v>0</v>
      </c>
      <c r="R44" s="55">
        <v>0</v>
      </c>
      <c r="S44" s="55"/>
      <c r="T44" s="58">
        <v>8619.9</v>
      </c>
      <c r="U44" s="55">
        <v>0</v>
      </c>
      <c r="V44" s="58">
        <v>7183.3</v>
      </c>
    </row>
    <row r="45" spans="1:22" ht="74.25" customHeight="1">
      <c r="A45" s="108" t="s">
        <v>131</v>
      </c>
      <c r="B45" s="67" t="s">
        <v>102</v>
      </c>
      <c r="C45" s="53" t="s">
        <v>96</v>
      </c>
      <c r="D45" s="73">
        <f>4728.4*5</f>
        <v>23642</v>
      </c>
      <c r="E45" s="118">
        <v>0</v>
      </c>
      <c r="F45" s="118">
        <v>23642</v>
      </c>
      <c r="G45" s="119">
        <v>0</v>
      </c>
      <c r="H45" s="119">
        <v>0</v>
      </c>
      <c r="I45" s="118">
        <v>0</v>
      </c>
      <c r="J45" s="119">
        <v>0</v>
      </c>
      <c r="K45" s="73">
        <v>0</v>
      </c>
      <c r="L45" s="73">
        <v>23642</v>
      </c>
      <c r="M45" s="73">
        <v>4728.3999999999996</v>
      </c>
      <c r="N45" s="73">
        <v>4728.3999999999996</v>
      </c>
      <c r="O45" s="76">
        <v>4728.3999999999996</v>
      </c>
      <c r="P45" s="73">
        <v>4728.3999999999996</v>
      </c>
      <c r="Q45" s="76">
        <v>4728.3999999999996</v>
      </c>
      <c r="R45" s="73">
        <v>0</v>
      </c>
      <c r="S45" s="73">
        <v>0</v>
      </c>
      <c r="T45" s="73">
        <v>0</v>
      </c>
      <c r="U45" s="73">
        <v>0</v>
      </c>
      <c r="V45" s="73">
        <v>0</v>
      </c>
    </row>
    <row r="46" spans="1:22" s="72" customFormat="1" ht="73.5" customHeight="1">
      <c r="A46" s="129" t="s">
        <v>132</v>
      </c>
      <c r="B46" s="130" t="s">
        <v>133</v>
      </c>
      <c r="C46" s="131" t="s">
        <v>134</v>
      </c>
      <c r="D46" s="87">
        <v>1402.6980000000001</v>
      </c>
      <c r="E46" s="132">
        <f>D46</f>
        <v>1402.6980000000001</v>
      </c>
      <c r="F46" s="118">
        <v>0</v>
      </c>
      <c r="G46" s="119">
        <v>0</v>
      </c>
      <c r="H46" s="119">
        <v>0</v>
      </c>
      <c r="I46" s="118">
        <v>0</v>
      </c>
      <c r="J46" s="119">
        <v>0</v>
      </c>
      <c r="K46" s="73">
        <v>0</v>
      </c>
      <c r="L46" s="76">
        <f>E46</f>
        <v>1402.6980000000001</v>
      </c>
      <c r="M46" s="73">
        <v>1000</v>
      </c>
      <c r="N46" s="73">
        <v>0</v>
      </c>
      <c r="O46" s="76">
        <v>402.69799999999998</v>
      </c>
      <c r="P46" s="73">
        <v>0</v>
      </c>
      <c r="Q46" s="76">
        <v>0</v>
      </c>
      <c r="R46" s="134">
        <v>19</v>
      </c>
      <c r="S46" s="134"/>
      <c r="T46" s="134">
        <v>432</v>
      </c>
      <c r="U46" s="134">
        <v>0</v>
      </c>
      <c r="V46" s="134">
        <v>898.56</v>
      </c>
    </row>
    <row r="47" spans="1:22" ht="14.25" customHeight="1">
      <c r="A47" s="155" t="s">
        <v>82</v>
      </c>
      <c r="B47" s="156"/>
      <c r="C47" s="157"/>
      <c r="D47" s="85">
        <f t="shared" ref="D47:Q47" si="5">SUM(D44:D46)</f>
        <v>25844.698</v>
      </c>
      <c r="E47" s="54">
        <f t="shared" si="5"/>
        <v>2202.6980000000003</v>
      </c>
      <c r="F47" s="54">
        <f t="shared" si="5"/>
        <v>23642</v>
      </c>
      <c r="G47" s="54">
        <f t="shared" si="5"/>
        <v>0</v>
      </c>
      <c r="H47" s="54">
        <f t="shared" si="5"/>
        <v>0</v>
      </c>
      <c r="I47" s="54">
        <f t="shared" si="5"/>
        <v>0</v>
      </c>
      <c r="J47" s="54">
        <f t="shared" si="5"/>
        <v>0</v>
      </c>
      <c r="K47" s="54">
        <f t="shared" si="5"/>
        <v>800</v>
      </c>
      <c r="L47" s="85">
        <f t="shared" si="5"/>
        <v>25044.698</v>
      </c>
      <c r="M47" s="85">
        <f t="shared" si="5"/>
        <v>5878.4</v>
      </c>
      <c r="N47" s="54">
        <f t="shared" si="5"/>
        <v>4826.2149999999992</v>
      </c>
      <c r="O47" s="54">
        <f t="shared" si="5"/>
        <v>5381.098</v>
      </c>
      <c r="P47" s="54">
        <f t="shared" si="5"/>
        <v>4978.3999999999996</v>
      </c>
      <c r="Q47" s="54">
        <f t="shared" si="5"/>
        <v>4728.3999999999996</v>
      </c>
      <c r="R47" s="54"/>
      <c r="S47" s="54"/>
      <c r="T47" s="54">
        <f>SUM(T44:T46)</f>
        <v>9051.9</v>
      </c>
      <c r="U47" s="54">
        <f>SUM(U44:U46)</f>
        <v>0</v>
      </c>
      <c r="V47" s="54">
        <f>SUM(V44:V46)</f>
        <v>8081.8600000000006</v>
      </c>
    </row>
    <row r="48" spans="1:22" ht="14.25" customHeight="1">
      <c r="A48" s="155" t="s">
        <v>44</v>
      </c>
      <c r="B48" s="156"/>
      <c r="C48" s="157"/>
      <c r="D48" s="88">
        <f t="shared" ref="D48:Q48" si="6">D24+D27+D30+D34+D37+D40+D42+D47</f>
        <v>37490.425999999999</v>
      </c>
      <c r="E48" s="65">
        <f t="shared" si="6"/>
        <v>10895.441000000001</v>
      </c>
      <c r="F48" s="65">
        <f t="shared" si="6"/>
        <v>23642</v>
      </c>
      <c r="G48" s="65">
        <f t="shared" si="6"/>
        <v>0</v>
      </c>
      <c r="H48" s="65">
        <f t="shared" si="6"/>
        <v>0</v>
      </c>
      <c r="I48" s="65">
        <f t="shared" si="6"/>
        <v>0</v>
      </c>
      <c r="J48" s="65">
        <f t="shared" si="6"/>
        <v>2952.9850000000001</v>
      </c>
      <c r="K48" s="65">
        <f t="shared" si="6"/>
        <v>6455</v>
      </c>
      <c r="L48" s="88">
        <f t="shared" si="6"/>
        <v>31035.425999999999</v>
      </c>
      <c r="M48" s="88">
        <f t="shared" si="6"/>
        <v>7939.3219999999992</v>
      </c>
      <c r="N48" s="65">
        <f t="shared" si="6"/>
        <v>9906.0210000000006</v>
      </c>
      <c r="O48" s="65">
        <f t="shared" si="6"/>
        <v>6981.098</v>
      </c>
      <c r="P48" s="65">
        <f t="shared" si="6"/>
        <v>6478.4</v>
      </c>
      <c r="Q48" s="65">
        <f t="shared" si="6"/>
        <v>6133.4</v>
      </c>
      <c r="R48" s="65"/>
      <c r="S48" s="65"/>
      <c r="T48" s="65">
        <f>T24+T27+T30+T34+T37+T40+T42+T47</f>
        <v>9051.9</v>
      </c>
      <c r="U48" s="65">
        <f>U24+U27+U30+U34+U37+U40+U42+U47</f>
        <v>0</v>
      </c>
      <c r="V48" s="65">
        <f>V24+V27+V30+V34+V37+V40+V42+V47</f>
        <v>9302.9430000000011</v>
      </c>
    </row>
    <row r="49" spans="1:22" ht="14.25" customHeight="1">
      <c r="A49" s="1" t="s">
        <v>41</v>
      </c>
      <c r="B49" s="155" t="s">
        <v>9</v>
      </c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7"/>
    </row>
    <row r="50" spans="1:22" ht="16.5" customHeight="1">
      <c r="A50" s="155" t="s">
        <v>66</v>
      </c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7"/>
    </row>
    <row r="51" spans="1:22">
      <c r="A51" s="3" t="s">
        <v>67</v>
      </c>
      <c r="B51" s="170" t="s">
        <v>19</v>
      </c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</row>
    <row r="52" spans="1:22">
      <c r="A52" s="3"/>
      <c r="B52" s="42"/>
      <c r="C52" s="29"/>
      <c r="D52" s="86"/>
      <c r="E52" s="28"/>
      <c r="F52" s="28"/>
      <c r="G52" s="28"/>
      <c r="H52" s="28"/>
      <c r="I52" s="28"/>
      <c r="J52" s="28"/>
      <c r="K52" s="28"/>
      <c r="L52" s="104"/>
      <c r="M52" s="104"/>
      <c r="N52" s="28"/>
      <c r="O52" s="28"/>
      <c r="P52" s="10"/>
      <c r="Q52" s="42"/>
      <c r="R52" s="42"/>
      <c r="S52" s="42"/>
      <c r="T52" s="42"/>
      <c r="U52" s="42"/>
      <c r="V52" s="42"/>
    </row>
    <row r="53" spans="1:22">
      <c r="A53" s="161" t="s">
        <v>68</v>
      </c>
      <c r="B53" s="161"/>
      <c r="C53" s="161"/>
      <c r="D53" s="83"/>
      <c r="E53" s="43"/>
      <c r="F53" s="43"/>
      <c r="G53" s="43"/>
      <c r="H53" s="43"/>
      <c r="I53" s="43"/>
      <c r="J53" s="43"/>
      <c r="K53" s="43"/>
      <c r="L53" s="83"/>
      <c r="M53" s="102"/>
      <c r="N53" s="10"/>
      <c r="O53" s="10"/>
      <c r="P53" s="10"/>
      <c r="Q53" s="43"/>
      <c r="R53" s="43"/>
      <c r="S53" s="43"/>
      <c r="T53" s="43"/>
      <c r="U53" s="43"/>
      <c r="V53" s="43"/>
    </row>
    <row r="54" spans="1:22">
      <c r="A54" s="2" t="s">
        <v>22</v>
      </c>
      <c r="B54" s="170" t="s">
        <v>36</v>
      </c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</row>
    <row r="55" spans="1:22" ht="49.5" customHeight="1">
      <c r="A55" s="61" t="s">
        <v>97</v>
      </c>
      <c r="B55" s="68" t="s">
        <v>115</v>
      </c>
      <c r="C55" s="63" t="s">
        <v>104</v>
      </c>
      <c r="D55" s="71">
        <v>960</v>
      </c>
      <c r="E55" s="56">
        <f>D55</f>
        <v>960</v>
      </c>
      <c r="F55" s="56">
        <v>0</v>
      </c>
      <c r="G55" s="56">
        <v>0</v>
      </c>
      <c r="H55" s="56">
        <v>0</v>
      </c>
      <c r="I55" s="57">
        <v>0</v>
      </c>
      <c r="J55" s="56">
        <v>0</v>
      </c>
      <c r="K55" s="97">
        <f>E55</f>
        <v>960</v>
      </c>
      <c r="L55" s="71">
        <v>0</v>
      </c>
      <c r="M55" s="71">
        <v>80</v>
      </c>
      <c r="N55" s="52">
        <v>80</v>
      </c>
      <c r="O55" s="52">
        <v>240</v>
      </c>
      <c r="P55" s="52">
        <v>240</v>
      </c>
      <c r="Q55" s="52">
        <v>320</v>
      </c>
      <c r="R55" s="52">
        <v>0</v>
      </c>
      <c r="S55" s="52"/>
      <c r="T55" s="52">
        <v>0</v>
      </c>
      <c r="U55" s="52">
        <v>0</v>
      </c>
      <c r="V55" s="52">
        <v>0</v>
      </c>
    </row>
    <row r="56" spans="1:22">
      <c r="A56" s="145" t="s">
        <v>69</v>
      </c>
      <c r="B56" s="145"/>
      <c r="C56" s="145"/>
      <c r="D56" s="70">
        <f t="shared" ref="D56:Q56" si="7">SUM(D55:D55)</f>
        <v>960</v>
      </c>
      <c r="E56" s="51">
        <f t="shared" si="7"/>
        <v>960</v>
      </c>
      <c r="F56" s="51">
        <f t="shared" si="7"/>
        <v>0</v>
      </c>
      <c r="G56" s="51">
        <f t="shared" si="7"/>
        <v>0</v>
      </c>
      <c r="H56" s="51">
        <f t="shared" si="7"/>
        <v>0</v>
      </c>
      <c r="I56" s="51">
        <f t="shared" si="7"/>
        <v>0</v>
      </c>
      <c r="J56" s="51">
        <f t="shared" si="7"/>
        <v>0</v>
      </c>
      <c r="K56" s="51">
        <f t="shared" si="7"/>
        <v>960</v>
      </c>
      <c r="L56" s="70">
        <f t="shared" si="7"/>
        <v>0</v>
      </c>
      <c r="M56" s="70">
        <f t="shared" si="7"/>
        <v>80</v>
      </c>
      <c r="N56" s="51">
        <f t="shared" si="7"/>
        <v>80</v>
      </c>
      <c r="O56" s="51">
        <f t="shared" si="7"/>
        <v>240</v>
      </c>
      <c r="P56" s="51">
        <f t="shared" si="7"/>
        <v>240</v>
      </c>
      <c r="Q56" s="51">
        <f t="shared" si="7"/>
        <v>320</v>
      </c>
      <c r="R56" s="51"/>
      <c r="S56" s="51"/>
      <c r="T56" s="51">
        <f>SUM(T55:T55)</f>
        <v>0</v>
      </c>
      <c r="U56" s="51">
        <f>SUM(U55:U55)</f>
        <v>0</v>
      </c>
      <c r="V56" s="51">
        <f>SUM(V55:V55)</f>
        <v>0</v>
      </c>
    </row>
    <row r="57" spans="1:22">
      <c r="A57" s="2" t="s">
        <v>70</v>
      </c>
      <c r="B57" s="171" t="s">
        <v>73</v>
      </c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  <c r="Q57" s="171"/>
      <c r="R57" s="171"/>
      <c r="S57" s="171"/>
      <c r="T57" s="171"/>
      <c r="U57" s="171"/>
      <c r="V57" s="171"/>
    </row>
    <row r="58" spans="1:22" ht="12.75" customHeight="1">
      <c r="A58" s="3"/>
      <c r="B58" s="42"/>
      <c r="C58" s="42"/>
      <c r="D58" s="86"/>
      <c r="E58" s="28"/>
      <c r="F58" s="28"/>
      <c r="G58" s="28"/>
      <c r="H58" s="28"/>
      <c r="I58" s="28"/>
      <c r="J58" s="28"/>
      <c r="K58" s="42"/>
      <c r="L58" s="86"/>
      <c r="M58" s="102"/>
      <c r="N58" s="10"/>
      <c r="O58" s="10"/>
      <c r="P58" s="10"/>
      <c r="Q58" s="42"/>
      <c r="R58" s="42"/>
      <c r="S58" s="42"/>
      <c r="T58" s="42"/>
      <c r="U58" s="42"/>
      <c r="V58" s="43"/>
    </row>
    <row r="59" spans="1:22">
      <c r="A59" s="155" t="s">
        <v>83</v>
      </c>
      <c r="B59" s="156"/>
      <c r="C59" s="157"/>
      <c r="D59" s="83"/>
      <c r="E59" s="5"/>
      <c r="F59" s="5"/>
      <c r="G59" s="5"/>
      <c r="H59" s="5"/>
      <c r="I59" s="5"/>
      <c r="J59" s="5"/>
      <c r="K59" s="5"/>
      <c r="L59" s="83"/>
      <c r="M59" s="84"/>
      <c r="N59" s="4"/>
      <c r="O59" s="4"/>
      <c r="P59" s="4"/>
      <c r="Q59" s="5"/>
      <c r="R59" s="5"/>
      <c r="S59" s="5"/>
      <c r="T59" s="5"/>
      <c r="U59" s="5"/>
      <c r="V59" s="41"/>
    </row>
    <row r="60" spans="1:22">
      <c r="A60" s="2" t="s">
        <v>71</v>
      </c>
      <c r="B60" s="149" t="s">
        <v>42</v>
      </c>
      <c r="C60" s="150"/>
      <c r="D60" s="150"/>
      <c r="E60" s="150"/>
      <c r="F60" s="150"/>
      <c r="G60" s="150"/>
      <c r="H60" s="150"/>
      <c r="I60" s="150"/>
      <c r="J60" s="150"/>
      <c r="K60" s="150"/>
      <c r="L60" s="150"/>
      <c r="M60" s="150"/>
      <c r="N60" s="150"/>
      <c r="O60" s="150"/>
      <c r="P60" s="150"/>
      <c r="Q60" s="150"/>
      <c r="R60" s="150"/>
      <c r="S60" s="150"/>
      <c r="T60" s="150"/>
      <c r="U60" s="150"/>
      <c r="V60" s="151"/>
    </row>
    <row r="61" spans="1:22" ht="14.25" customHeight="1">
      <c r="A61" s="3"/>
      <c r="B61" s="9"/>
      <c r="C61" s="9"/>
      <c r="D61" s="86"/>
      <c r="E61" s="28"/>
      <c r="F61" s="28"/>
      <c r="G61" s="28"/>
      <c r="H61" s="28"/>
      <c r="I61" s="28"/>
      <c r="J61" s="28"/>
      <c r="K61" s="9"/>
      <c r="L61" s="86"/>
      <c r="M61" s="102"/>
      <c r="N61" s="10"/>
      <c r="O61" s="10"/>
      <c r="P61" s="10"/>
      <c r="Q61" s="9"/>
      <c r="R61" s="9"/>
      <c r="S61" s="9"/>
      <c r="T61" s="9"/>
      <c r="U61" s="9"/>
      <c r="V61" s="5"/>
    </row>
    <row r="62" spans="1:22" ht="11.25" hidden="1" customHeight="1">
      <c r="A62" s="3" t="s">
        <v>3</v>
      </c>
      <c r="B62" s="9"/>
      <c r="C62" s="9"/>
      <c r="D62" s="86"/>
      <c r="E62" s="28" t="s">
        <v>5</v>
      </c>
      <c r="F62" s="28" t="s">
        <v>5</v>
      </c>
      <c r="G62" s="28" t="s">
        <v>5</v>
      </c>
      <c r="H62" s="28" t="s">
        <v>5</v>
      </c>
      <c r="I62" s="28" t="s">
        <v>5</v>
      </c>
      <c r="J62" s="28" t="s">
        <v>13</v>
      </c>
      <c r="K62" s="9"/>
      <c r="L62" s="86"/>
      <c r="M62" s="102"/>
      <c r="N62" s="10"/>
      <c r="O62" s="10"/>
      <c r="P62" s="10"/>
      <c r="Q62" s="9"/>
      <c r="R62" s="9"/>
      <c r="S62" s="9"/>
      <c r="T62" s="9"/>
      <c r="U62" s="9"/>
      <c r="V62" s="5"/>
    </row>
    <row r="63" spans="1:22" ht="12.75" hidden="1" customHeight="1">
      <c r="A63" s="3" t="s">
        <v>4</v>
      </c>
      <c r="B63" s="9"/>
      <c r="C63" s="9"/>
      <c r="D63" s="86"/>
      <c r="E63" s="28" t="s">
        <v>5</v>
      </c>
      <c r="F63" s="28" t="s">
        <v>5</v>
      </c>
      <c r="G63" s="28" t="s">
        <v>5</v>
      </c>
      <c r="H63" s="28" t="s">
        <v>5</v>
      </c>
      <c r="I63" s="28" t="s">
        <v>5</v>
      </c>
      <c r="J63" s="28" t="s">
        <v>13</v>
      </c>
      <c r="K63" s="9"/>
      <c r="L63" s="86"/>
      <c r="M63" s="102"/>
      <c r="N63" s="10"/>
      <c r="O63" s="10"/>
      <c r="P63" s="10"/>
      <c r="Q63" s="9"/>
      <c r="R63" s="9"/>
      <c r="S63" s="9"/>
      <c r="T63" s="9"/>
      <c r="U63" s="9"/>
      <c r="V63" s="5"/>
    </row>
    <row r="64" spans="1:22" ht="12.75" customHeight="1">
      <c r="A64" s="155" t="s">
        <v>74</v>
      </c>
      <c r="B64" s="156"/>
      <c r="C64" s="157"/>
      <c r="D64" s="83"/>
      <c r="E64" s="5"/>
      <c r="F64" s="5"/>
      <c r="G64" s="5"/>
      <c r="H64" s="5"/>
      <c r="I64" s="5"/>
      <c r="J64" s="5"/>
      <c r="K64" s="5"/>
      <c r="L64" s="83"/>
      <c r="M64" s="84"/>
      <c r="N64" s="4"/>
      <c r="O64" s="4"/>
      <c r="P64" s="4"/>
      <c r="Q64" s="5"/>
      <c r="R64" s="5"/>
      <c r="S64" s="5"/>
      <c r="T64" s="5"/>
      <c r="U64" s="5"/>
      <c r="V64" s="5"/>
    </row>
    <row r="65" spans="1:23" ht="12.75" customHeight="1">
      <c r="A65" s="30" t="s">
        <v>72</v>
      </c>
      <c r="B65" s="146" t="s">
        <v>38</v>
      </c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7"/>
      <c r="U65" s="147"/>
      <c r="V65" s="148"/>
    </row>
    <row r="66" spans="1:23" s="72" customFormat="1" ht="87.75" customHeight="1">
      <c r="A66" s="74" t="s">
        <v>98</v>
      </c>
      <c r="B66" s="106" t="s">
        <v>110</v>
      </c>
      <c r="C66" s="93" t="s">
        <v>119</v>
      </c>
      <c r="D66" s="75">
        <v>6508</v>
      </c>
      <c r="E66" s="73">
        <v>0</v>
      </c>
      <c r="F66" s="73">
        <v>0</v>
      </c>
      <c r="G66" s="73">
        <v>0</v>
      </c>
      <c r="H66" s="73">
        <v>0</v>
      </c>
      <c r="I66" s="75">
        <v>0</v>
      </c>
      <c r="J66" s="75">
        <v>6508</v>
      </c>
      <c r="K66" s="73">
        <v>0</v>
      </c>
      <c r="L66" s="73">
        <f>D66</f>
        <v>6508</v>
      </c>
      <c r="M66" s="76">
        <v>0</v>
      </c>
      <c r="N66" s="75">
        <v>6508</v>
      </c>
      <c r="O66" s="73">
        <v>0</v>
      </c>
      <c r="P66" s="92">
        <v>0</v>
      </c>
      <c r="Q66" s="73">
        <v>0</v>
      </c>
      <c r="R66" s="73">
        <v>0</v>
      </c>
      <c r="S66" s="73"/>
      <c r="T66" s="76">
        <v>0</v>
      </c>
      <c r="U66" s="73">
        <v>0</v>
      </c>
      <c r="V66" s="73">
        <v>0</v>
      </c>
    </row>
    <row r="67" spans="1:23" s="72" customFormat="1" ht="57.75" customHeight="1">
      <c r="A67" s="30" t="s">
        <v>99</v>
      </c>
      <c r="B67" s="107" t="s">
        <v>111</v>
      </c>
      <c r="C67" s="93" t="s">
        <v>112</v>
      </c>
      <c r="D67" s="75">
        <v>3000</v>
      </c>
      <c r="E67" s="87">
        <f>D67</f>
        <v>3000</v>
      </c>
      <c r="F67" s="55">
        <v>0</v>
      </c>
      <c r="G67" s="55">
        <v>0</v>
      </c>
      <c r="H67" s="55">
        <v>0</v>
      </c>
      <c r="I67" s="55">
        <v>0</v>
      </c>
      <c r="J67" s="55">
        <v>0</v>
      </c>
      <c r="K67" s="58">
        <f>E67</f>
        <v>3000</v>
      </c>
      <c r="L67" s="73">
        <v>0</v>
      </c>
      <c r="M67" s="73">
        <v>0</v>
      </c>
      <c r="N67" s="55">
        <v>1084.0999999999999</v>
      </c>
      <c r="O67" s="55">
        <v>500</v>
      </c>
      <c r="P67" s="55">
        <v>500</v>
      </c>
      <c r="Q67" s="55">
        <v>782</v>
      </c>
      <c r="R67" s="55">
        <v>0</v>
      </c>
      <c r="S67" s="55"/>
      <c r="T67" s="58">
        <v>1224</v>
      </c>
      <c r="U67" s="55">
        <v>0</v>
      </c>
      <c r="V67" s="55">
        <v>1752</v>
      </c>
    </row>
    <row r="68" spans="1:23" ht="57.75" customHeight="1">
      <c r="A68" s="30" t="s">
        <v>130</v>
      </c>
      <c r="B68" s="126" t="s">
        <v>128</v>
      </c>
      <c r="C68" s="127" t="s">
        <v>129</v>
      </c>
      <c r="D68" s="128">
        <v>280</v>
      </c>
      <c r="E68" s="87">
        <f>D68</f>
        <v>280</v>
      </c>
      <c r="F68" s="55">
        <v>0</v>
      </c>
      <c r="G68" s="55">
        <v>0</v>
      </c>
      <c r="H68" s="55">
        <v>0</v>
      </c>
      <c r="I68" s="55">
        <v>0</v>
      </c>
      <c r="J68" s="55">
        <v>0</v>
      </c>
      <c r="K68" s="58">
        <v>0</v>
      </c>
      <c r="L68" s="76">
        <f>E68</f>
        <v>280</v>
      </c>
      <c r="M68" s="73">
        <v>171.17</v>
      </c>
      <c r="N68" s="55">
        <v>133.9</v>
      </c>
      <c r="O68" s="58">
        <f>L68-M68</f>
        <v>108.83000000000001</v>
      </c>
      <c r="P68" s="55">
        <v>0</v>
      </c>
      <c r="Q68" s="55">
        <v>0</v>
      </c>
      <c r="R68" s="55">
        <v>0</v>
      </c>
      <c r="S68" s="55"/>
      <c r="T68" s="58">
        <v>0</v>
      </c>
      <c r="U68" s="55">
        <v>0</v>
      </c>
      <c r="V68" s="55">
        <v>0</v>
      </c>
    </row>
    <row r="69" spans="1:23" s="72" customFormat="1" ht="12.75" hidden="1" customHeight="1">
      <c r="A69" s="78" t="s">
        <v>21</v>
      </c>
      <c r="B69" s="163" t="s">
        <v>7</v>
      </c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5"/>
    </row>
    <row r="70" spans="1:23" s="72" customFormat="1" ht="12.75" customHeight="1">
      <c r="A70" s="155" t="s">
        <v>117</v>
      </c>
      <c r="B70" s="156"/>
      <c r="C70" s="157"/>
      <c r="D70" s="113">
        <f t="shared" ref="D70:M70" si="8">SUM(D66:D68)</f>
        <v>9788</v>
      </c>
      <c r="E70" s="113">
        <f t="shared" si="8"/>
        <v>3280</v>
      </c>
      <c r="F70" s="113">
        <f t="shared" si="8"/>
        <v>0</v>
      </c>
      <c r="G70" s="113">
        <f t="shared" si="8"/>
        <v>0</v>
      </c>
      <c r="H70" s="113">
        <f t="shared" si="8"/>
        <v>0</v>
      </c>
      <c r="I70" s="113">
        <f t="shared" si="8"/>
        <v>0</v>
      </c>
      <c r="J70" s="113">
        <f t="shared" si="8"/>
        <v>6508</v>
      </c>
      <c r="K70" s="113">
        <f t="shared" si="8"/>
        <v>3000</v>
      </c>
      <c r="L70" s="113">
        <f t="shared" si="8"/>
        <v>6788</v>
      </c>
      <c r="M70" s="113">
        <f t="shared" si="8"/>
        <v>171.17</v>
      </c>
      <c r="N70" s="113">
        <f t="shared" ref="N70:Q70" si="9">SUM(N66:N68)</f>
        <v>7726</v>
      </c>
      <c r="O70" s="113">
        <f t="shared" si="9"/>
        <v>608.83000000000004</v>
      </c>
      <c r="P70" s="113">
        <f t="shared" si="9"/>
        <v>500</v>
      </c>
      <c r="Q70" s="113">
        <f t="shared" si="9"/>
        <v>782</v>
      </c>
      <c r="R70" s="94"/>
      <c r="S70" s="94"/>
      <c r="T70" s="54">
        <f>T67</f>
        <v>1224</v>
      </c>
      <c r="U70" s="94"/>
      <c r="V70" s="94">
        <f>V67</f>
        <v>1752</v>
      </c>
    </row>
    <row r="71" spans="1:23" s="72" customFormat="1" ht="12.75" customHeight="1">
      <c r="A71" s="78" t="s">
        <v>75</v>
      </c>
      <c r="B71" s="163" t="s">
        <v>40</v>
      </c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5"/>
    </row>
    <row r="72" spans="1:23" ht="48" customHeight="1">
      <c r="A72" s="61" t="s">
        <v>100</v>
      </c>
      <c r="B72" s="69" t="s">
        <v>102</v>
      </c>
      <c r="C72" s="53" t="s">
        <v>96</v>
      </c>
      <c r="D72" s="73">
        <v>11644.5</v>
      </c>
      <c r="E72" s="57">
        <v>0</v>
      </c>
      <c r="F72" s="57">
        <v>11644.5</v>
      </c>
      <c r="G72" s="114">
        <v>0</v>
      </c>
      <c r="H72" s="114">
        <v>0</v>
      </c>
      <c r="I72" s="57">
        <v>0</v>
      </c>
      <c r="J72" s="114">
        <v>0</v>
      </c>
      <c r="K72" s="116">
        <v>0</v>
      </c>
      <c r="L72" s="73">
        <v>11644.5</v>
      </c>
      <c r="M72" s="73">
        <v>2328.86</v>
      </c>
      <c r="N72" s="73">
        <v>2328.9</v>
      </c>
      <c r="O72" s="73">
        <v>2328.9</v>
      </c>
      <c r="P72" s="73">
        <v>2328.9</v>
      </c>
      <c r="Q72" s="73">
        <v>2328.94</v>
      </c>
      <c r="R72" s="55">
        <v>0</v>
      </c>
      <c r="S72" s="55"/>
      <c r="T72" s="58">
        <v>2833.2</v>
      </c>
      <c r="U72" s="55">
        <v>0</v>
      </c>
      <c r="V72" s="55">
        <v>2576.75</v>
      </c>
    </row>
    <row r="73" spans="1:23" s="66" customFormat="1" ht="19.5" customHeight="1">
      <c r="A73" s="155" t="s">
        <v>76</v>
      </c>
      <c r="B73" s="156"/>
      <c r="C73" s="157"/>
      <c r="D73" s="83">
        <f t="shared" ref="D73:Q73" si="10">SUM(D72:D72)</f>
        <v>11644.5</v>
      </c>
      <c r="E73" s="117">
        <f t="shared" si="10"/>
        <v>0</v>
      </c>
      <c r="F73" s="62">
        <f t="shared" si="10"/>
        <v>11644.5</v>
      </c>
      <c r="G73" s="115">
        <f t="shared" si="10"/>
        <v>0</v>
      </c>
      <c r="H73" s="115">
        <f t="shared" si="10"/>
        <v>0</v>
      </c>
      <c r="I73" s="117">
        <f t="shared" si="10"/>
        <v>0</v>
      </c>
      <c r="J73" s="115">
        <f t="shared" si="10"/>
        <v>0</v>
      </c>
      <c r="K73" s="115">
        <f t="shared" si="10"/>
        <v>0</v>
      </c>
      <c r="L73" s="83">
        <f t="shared" si="10"/>
        <v>11644.5</v>
      </c>
      <c r="M73" s="83">
        <f t="shared" si="10"/>
        <v>2328.86</v>
      </c>
      <c r="N73" s="62">
        <f t="shared" si="10"/>
        <v>2328.9</v>
      </c>
      <c r="O73" s="62">
        <f t="shared" si="10"/>
        <v>2328.9</v>
      </c>
      <c r="P73" s="62">
        <f t="shared" si="10"/>
        <v>2328.9</v>
      </c>
      <c r="Q73" s="54">
        <f t="shared" si="10"/>
        <v>2328.94</v>
      </c>
      <c r="R73" s="62"/>
      <c r="S73" s="62"/>
      <c r="T73" s="54">
        <f>SUM(T72:T72)</f>
        <v>2833.2</v>
      </c>
      <c r="U73" s="62">
        <f>SUM(U72:U72)</f>
        <v>0</v>
      </c>
      <c r="V73" s="62">
        <f>SUM(V72:V72)</f>
        <v>2576.75</v>
      </c>
      <c r="W73" s="72"/>
    </row>
    <row r="74" spans="1:23" ht="12.75" customHeight="1">
      <c r="A74" s="155" t="s">
        <v>45</v>
      </c>
      <c r="B74" s="156"/>
      <c r="C74" s="157"/>
      <c r="D74" s="85">
        <f t="shared" ref="D74:Q74" si="11">D53+D56+D59+D64+D70+D73</f>
        <v>22392.5</v>
      </c>
      <c r="E74" s="85">
        <f t="shared" si="11"/>
        <v>4240</v>
      </c>
      <c r="F74" s="85">
        <f t="shared" si="11"/>
        <v>11644.5</v>
      </c>
      <c r="G74" s="85">
        <f t="shared" si="11"/>
        <v>0</v>
      </c>
      <c r="H74" s="85">
        <f t="shared" si="11"/>
        <v>0</v>
      </c>
      <c r="I74" s="85">
        <f t="shared" si="11"/>
        <v>0</v>
      </c>
      <c r="J74" s="85">
        <f t="shared" si="11"/>
        <v>6508</v>
      </c>
      <c r="K74" s="85">
        <f t="shared" si="11"/>
        <v>3960</v>
      </c>
      <c r="L74" s="85">
        <f t="shared" si="11"/>
        <v>18432.5</v>
      </c>
      <c r="M74" s="85">
        <f t="shared" si="11"/>
        <v>2580.0300000000002</v>
      </c>
      <c r="N74" s="85">
        <f t="shared" si="11"/>
        <v>10134.9</v>
      </c>
      <c r="O74" s="85">
        <f t="shared" si="11"/>
        <v>3177.73</v>
      </c>
      <c r="P74" s="85">
        <f t="shared" si="11"/>
        <v>3068.9</v>
      </c>
      <c r="Q74" s="85">
        <f t="shared" si="11"/>
        <v>3430.94</v>
      </c>
      <c r="R74" s="54"/>
      <c r="S74" s="54"/>
      <c r="T74" s="54">
        <f>T73+T70</f>
        <v>4057.2</v>
      </c>
      <c r="U74" s="54">
        <f>U53+U56+U59+U64+U73</f>
        <v>0</v>
      </c>
      <c r="V74" s="54">
        <f>V73+V70</f>
        <v>4328.75</v>
      </c>
    </row>
    <row r="75" spans="1:23" ht="12.75" customHeight="1">
      <c r="A75" s="169" t="s">
        <v>18</v>
      </c>
      <c r="B75" s="169"/>
      <c r="C75" s="169"/>
      <c r="D75" s="88">
        <f t="shared" ref="D75:Q75" si="12">D48+D74</f>
        <v>59882.925999999999</v>
      </c>
      <c r="E75" s="88">
        <f t="shared" si="12"/>
        <v>15135.441000000001</v>
      </c>
      <c r="F75" s="88">
        <f t="shared" si="12"/>
        <v>35286.5</v>
      </c>
      <c r="G75" s="88">
        <f t="shared" si="12"/>
        <v>0</v>
      </c>
      <c r="H75" s="88">
        <f t="shared" si="12"/>
        <v>0</v>
      </c>
      <c r="I75" s="88">
        <f t="shared" si="12"/>
        <v>0</v>
      </c>
      <c r="J75" s="88">
        <f t="shared" si="12"/>
        <v>9460.9850000000006</v>
      </c>
      <c r="K75" s="88">
        <f t="shared" si="12"/>
        <v>10415</v>
      </c>
      <c r="L75" s="88">
        <f t="shared" si="12"/>
        <v>49467.925999999999</v>
      </c>
      <c r="M75" s="88">
        <f t="shared" si="12"/>
        <v>10519.351999999999</v>
      </c>
      <c r="N75" s="88">
        <f t="shared" si="12"/>
        <v>20040.921000000002</v>
      </c>
      <c r="O75" s="88">
        <f t="shared" si="12"/>
        <v>10158.828</v>
      </c>
      <c r="P75" s="88">
        <f t="shared" si="12"/>
        <v>9547.2999999999993</v>
      </c>
      <c r="Q75" s="88">
        <f t="shared" si="12"/>
        <v>9564.34</v>
      </c>
      <c r="R75" s="65"/>
      <c r="S75" s="65"/>
      <c r="T75" s="65">
        <f>T48+T74</f>
        <v>13109.099999999999</v>
      </c>
      <c r="U75" s="65">
        <f>U48+U74</f>
        <v>0</v>
      </c>
      <c r="V75" s="65">
        <f>V48+V74</f>
        <v>13631.693000000001</v>
      </c>
    </row>
    <row r="76" spans="1:23" ht="13.5" customHeight="1">
      <c r="A76" s="166" t="s">
        <v>50</v>
      </c>
      <c r="B76" s="166"/>
      <c r="C76" s="166"/>
      <c r="D76" s="166"/>
      <c r="E76" s="166"/>
      <c r="F76" s="166"/>
      <c r="G76" s="166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</row>
    <row r="77" spans="1:23" ht="13.5" customHeight="1">
      <c r="A77" s="11" t="s">
        <v>51</v>
      </c>
      <c r="B77" s="6"/>
      <c r="C77" s="6"/>
      <c r="D77" s="89"/>
      <c r="E77" s="6"/>
      <c r="F77" s="6"/>
      <c r="G77" s="12"/>
      <c r="H77" s="12"/>
      <c r="I77" s="12"/>
      <c r="J77" s="12"/>
      <c r="K77" s="6"/>
      <c r="L77" s="89"/>
      <c r="M77" s="105"/>
      <c r="N77" s="7"/>
      <c r="O77" s="7"/>
      <c r="P77" s="7"/>
      <c r="Q77" s="6"/>
      <c r="R77" s="6"/>
      <c r="S77" s="6"/>
      <c r="T77" s="6"/>
      <c r="U77" s="6"/>
    </row>
    <row r="78" spans="1:23" ht="13.5" customHeight="1">
      <c r="A78" s="11" t="s">
        <v>52</v>
      </c>
      <c r="B78" s="6"/>
      <c r="C78" s="6"/>
      <c r="D78" s="89"/>
      <c r="E78" s="6"/>
      <c r="F78" s="6"/>
      <c r="G78" s="12"/>
      <c r="H78" s="12"/>
      <c r="T78" s="8"/>
      <c r="U78" s="8"/>
      <c r="V78" s="12"/>
    </row>
    <row r="79" spans="1:23" ht="13.5" customHeight="1">
      <c r="B79" s="31"/>
      <c r="C79" s="31"/>
      <c r="D79" s="90"/>
      <c r="F79" s="32"/>
      <c r="G79" s="32"/>
      <c r="H79" s="32"/>
      <c r="I79" s="33"/>
      <c r="J79" s="33"/>
      <c r="K79" s="33"/>
      <c r="T79" s="8"/>
      <c r="U79" s="8"/>
    </row>
    <row r="80" spans="1:23">
      <c r="A80" s="167" t="s">
        <v>101</v>
      </c>
      <c r="B80" s="167"/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50"/>
      <c r="O80" s="50"/>
    </row>
    <row r="81" spans="1:15" ht="22.5" customHeight="1">
      <c r="A81" s="172" t="s">
        <v>43</v>
      </c>
      <c r="B81" s="172"/>
      <c r="C81" s="172"/>
      <c r="F81" s="162" t="s">
        <v>2</v>
      </c>
      <c r="G81" s="162"/>
      <c r="H81" s="162"/>
      <c r="J81" s="162" t="s">
        <v>53</v>
      </c>
      <c r="K81" s="162"/>
      <c r="L81" s="162"/>
      <c r="M81" s="162"/>
      <c r="N81" s="49"/>
      <c r="O81" s="49"/>
    </row>
  </sheetData>
  <mergeCells count="75">
    <mergeCell ref="O1:V1"/>
    <mergeCell ref="F16:F17"/>
    <mergeCell ref="D14:J14"/>
    <mergeCell ref="A13:S13"/>
    <mergeCell ref="E16:E17"/>
    <mergeCell ref="J16:J17"/>
    <mergeCell ref="B6:E6"/>
    <mergeCell ref="G16:G17"/>
    <mergeCell ref="K14:L14"/>
    <mergeCell ref="L15:L17"/>
    <mergeCell ref="S14:S17"/>
    <mergeCell ref="H16:I16"/>
    <mergeCell ref="K15:K17"/>
    <mergeCell ref="N15:Q16"/>
    <mergeCell ref="K2:M2"/>
    <mergeCell ref="K3:P3"/>
    <mergeCell ref="K4:P4"/>
    <mergeCell ref="M7:P7"/>
    <mergeCell ref="A11:S11"/>
    <mergeCell ref="A12:S12"/>
    <mergeCell ref="A14:A17"/>
    <mergeCell ref="D15:D17"/>
    <mergeCell ref="R14:R17"/>
    <mergeCell ref="C14:C17"/>
    <mergeCell ref="B14:B17"/>
    <mergeCell ref="M15:M17"/>
    <mergeCell ref="M14:Q14"/>
    <mergeCell ref="E15:J15"/>
    <mergeCell ref="A20:V20"/>
    <mergeCell ref="B38:V38"/>
    <mergeCell ref="B51:V51"/>
    <mergeCell ref="A81:C81"/>
    <mergeCell ref="A27:C27"/>
    <mergeCell ref="B28:V28"/>
    <mergeCell ref="B65:V65"/>
    <mergeCell ref="A48:C48"/>
    <mergeCell ref="B57:V57"/>
    <mergeCell ref="A59:C59"/>
    <mergeCell ref="A50:V50"/>
    <mergeCell ref="B35:V35"/>
    <mergeCell ref="A34:C34"/>
    <mergeCell ref="A42:C42"/>
    <mergeCell ref="B31:V31"/>
    <mergeCell ref="A37:C37"/>
    <mergeCell ref="F81:H81"/>
    <mergeCell ref="A53:C53"/>
    <mergeCell ref="B69:V69"/>
    <mergeCell ref="B71:V71"/>
    <mergeCell ref="A64:C64"/>
    <mergeCell ref="B60:V60"/>
    <mergeCell ref="J81:M81"/>
    <mergeCell ref="A76:G76"/>
    <mergeCell ref="A80:M80"/>
    <mergeCell ref="I76:V76"/>
    <mergeCell ref="A75:C75"/>
    <mergeCell ref="B54:V54"/>
    <mergeCell ref="A73:C73"/>
    <mergeCell ref="A74:C74"/>
    <mergeCell ref="A70:C70"/>
    <mergeCell ref="B2:E2"/>
    <mergeCell ref="B3:E3"/>
    <mergeCell ref="A56:C56"/>
    <mergeCell ref="B41:V41"/>
    <mergeCell ref="B25:V25"/>
    <mergeCell ref="U14:U17"/>
    <mergeCell ref="V14:V17"/>
    <mergeCell ref="T14:T17"/>
    <mergeCell ref="B43:V43"/>
    <mergeCell ref="A47:C47"/>
    <mergeCell ref="B49:V49"/>
    <mergeCell ref="A40:C40"/>
    <mergeCell ref="A24:C24"/>
    <mergeCell ref="A30:C30"/>
    <mergeCell ref="B19:V19"/>
    <mergeCell ref="B21:V21"/>
  </mergeCells>
  <phoneticPr fontId="2" type="noConversion"/>
  <pageMargins left="0.66666666666666663" right="0.59055118110236227" top="0.59055118110236227" bottom="0.59055118110236227" header="0.43307086614173229" footer="0.31496062992125984"/>
  <pageSetup paperSize="9" scale="59" fitToHeight="4" orientation="landscape" r:id="rId1"/>
  <headerFooter differentFirst="1">
    <oddHeader>&amp;C&amp;"Times New Roman,звичайний"&amp;9&amp;P&amp;R&amp;"Times New Roman,звичайний"&amp;9Продовження додатка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3</vt:lpstr>
      <vt:lpstr>'3'!Заголовки_для_друку</vt:lpstr>
      <vt:lpstr>'3'!Область_друку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123</cp:lastModifiedBy>
  <cp:lastPrinted>2019-09-24T10:19:45Z</cp:lastPrinted>
  <dcterms:created xsi:type="dcterms:W3CDTF">2011-09-13T12:33:42Z</dcterms:created>
  <dcterms:modified xsi:type="dcterms:W3CDTF">2019-09-24T11:09:06Z</dcterms:modified>
</cp:coreProperties>
</file>