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564"/>
  </bookViews>
  <sheets>
    <sheet name="4" sheetId="6" r:id="rId1"/>
  </sheets>
  <definedNames>
    <definedName name="_xlnm.Print_Titles" localSheetId="0">'4'!$16:$16</definedName>
    <definedName name="_xlnm.Print_Area" localSheetId="0">'4'!$A$1:$X$100</definedName>
  </definedNames>
  <calcPr calcId="125725"/>
</workbook>
</file>

<file path=xl/calcChain.xml><?xml version="1.0" encoding="utf-8"?>
<calcChain xmlns="http://schemas.openxmlformats.org/spreadsheetml/2006/main">
  <c r="T46" i="6"/>
  <c r="U46"/>
  <c r="V46"/>
  <c r="W46"/>
  <c r="X46"/>
  <c r="O63"/>
  <c r="O64"/>
  <c r="O65"/>
  <c r="F66"/>
  <c r="G66"/>
  <c r="H66"/>
  <c r="I66"/>
  <c r="J66"/>
  <c r="K66"/>
  <c r="L66"/>
  <c r="P66"/>
  <c r="Q66"/>
  <c r="R66"/>
  <c r="T66"/>
  <c r="U66"/>
  <c r="V66"/>
  <c r="W66"/>
  <c r="X66"/>
  <c r="D66"/>
  <c r="E64" l="1"/>
  <c r="S63"/>
  <c r="M63"/>
  <c r="E63"/>
  <c r="M44"/>
  <c r="O44" s="1"/>
  <c r="S44" s="1"/>
  <c r="E44"/>
  <c r="E20"/>
  <c r="M69"/>
  <c r="K69"/>
  <c r="F69"/>
  <c r="E65"/>
  <c r="E62"/>
  <c r="M62" s="1"/>
  <c r="N62" s="1"/>
  <c r="R62"/>
  <c r="E53"/>
  <c r="F45"/>
  <c r="K45" s="1"/>
  <c r="M45" s="1"/>
  <c r="N45" s="1"/>
  <c r="N46" s="1"/>
  <c r="E43"/>
  <c r="M43" s="1"/>
  <c r="R43" s="1"/>
  <c r="E29"/>
  <c r="M29" s="1"/>
  <c r="N29" s="1"/>
  <c r="S29" s="1"/>
  <c r="E23"/>
  <c r="S53"/>
  <c r="O43"/>
  <c r="W24"/>
  <c r="X24"/>
  <c r="V24"/>
  <c r="T24"/>
  <c r="N69"/>
  <c r="Q69" s="1"/>
  <c r="S69" s="1"/>
  <c r="R53"/>
  <c r="F24"/>
  <c r="G24"/>
  <c r="H24"/>
  <c r="I24"/>
  <c r="J24"/>
  <c r="K24"/>
  <c r="L24"/>
  <c r="P24"/>
  <c r="Q24"/>
  <c r="N66" l="1"/>
  <c r="S62"/>
  <c r="E66"/>
  <c r="M64"/>
  <c r="S64"/>
  <c r="O66"/>
  <c r="Q45"/>
  <c r="S45" s="1"/>
  <c r="N23"/>
  <c r="N24" s="1"/>
  <c r="N53"/>
  <c r="M20"/>
  <c r="O20" s="1"/>
  <c r="R20" s="1"/>
  <c r="S20" s="1"/>
  <c r="S21" s="1"/>
  <c r="D21"/>
  <c r="F21"/>
  <c r="G21"/>
  <c r="H21"/>
  <c r="E21"/>
  <c r="I21"/>
  <c r="J21"/>
  <c r="K21"/>
  <c r="L21"/>
  <c r="N21"/>
  <c r="P21"/>
  <c r="R21"/>
  <c r="T21"/>
  <c r="U21"/>
  <c r="V21"/>
  <c r="W21"/>
  <c r="X21"/>
  <c r="M21" l="1"/>
  <c r="M65"/>
  <c r="M66" s="1"/>
  <c r="O21" l="1"/>
  <c r="Q21"/>
  <c r="S65"/>
  <c r="S66" s="1"/>
  <c r="O46" l="1"/>
  <c r="M53"/>
  <c r="F31"/>
  <c r="G31"/>
  <c r="H31"/>
  <c r="I31"/>
  <c r="J31"/>
  <c r="K31"/>
  <c r="L31"/>
  <c r="P31"/>
  <c r="Q31"/>
  <c r="T31"/>
  <c r="U31"/>
  <c r="V31"/>
  <c r="W31"/>
  <c r="X31"/>
  <c r="D31"/>
  <c r="N31"/>
  <c r="R31" l="1"/>
  <c r="Q46" l="1"/>
  <c r="F37" l="1"/>
  <c r="G37"/>
  <c r="H37"/>
  <c r="I37"/>
  <c r="J37"/>
  <c r="K37"/>
  <c r="L37"/>
  <c r="O37"/>
  <c r="P37"/>
  <c r="Q37"/>
  <c r="R37"/>
  <c r="D37"/>
  <c r="R46"/>
  <c r="S46"/>
  <c r="F46"/>
  <c r="G46"/>
  <c r="H46"/>
  <c r="I46"/>
  <c r="J46"/>
  <c r="K46"/>
  <c r="L46"/>
  <c r="P46"/>
  <c r="D46"/>
  <c r="E30" l="1"/>
  <c r="E31" s="1"/>
  <c r="M30" l="1"/>
  <c r="E46"/>
  <c r="E37"/>
  <c r="M31" l="1"/>
  <c r="S30"/>
  <c r="S31" s="1"/>
  <c r="O30"/>
  <c r="O31" s="1"/>
  <c r="M46"/>
  <c r="M70"/>
  <c r="N37" l="1"/>
  <c r="M37"/>
  <c r="E70"/>
  <c r="F70"/>
  <c r="G70"/>
  <c r="H70"/>
  <c r="I70"/>
  <c r="J70"/>
  <c r="K70"/>
  <c r="L70"/>
  <c r="O70"/>
  <c r="P70"/>
  <c r="Q70"/>
  <c r="R70"/>
  <c r="S70"/>
  <c r="V70"/>
  <c r="W70"/>
  <c r="X70"/>
  <c r="D70"/>
  <c r="E54"/>
  <c r="F54"/>
  <c r="G54"/>
  <c r="H54"/>
  <c r="I54"/>
  <c r="J54"/>
  <c r="K54"/>
  <c r="L54"/>
  <c r="M54"/>
  <c r="N54"/>
  <c r="O54"/>
  <c r="P54"/>
  <c r="Q54"/>
  <c r="R54"/>
  <c r="S54"/>
  <c r="V54"/>
  <c r="W54"/>
  <c r="X54"/>
  <c r="D54"/>
  <c r="E40"/>
  <c r="F40"/>
  <c r="G40"/>
  <c r="H40"/>
  <c r="I40"/>
  <c r="J40"/>
  <c r="K40"/>
  <c r="L40"/>
  <c r="M40"/>
  <c r="N40"/>
  <c r="O40"/>
  <c r="P40"/>
  <c r="Q40"/>
  <c r="R40"/>
  <c r="S40"/>
  <c r="V40"/>
  <c r="W40"/>
  <c r="X40"/>
  <c r="D40"/>
  <c r="P47" l="1"/>
  <c r="L47"/>
  <c r="J47"/>
  <c r="H47"/>
  <c r="F47"/>
  <c r="K47"/>
  <c r="G47"/>
  <c r="N47"/>
  <c r="Q47"/>
  <c r="I47"/>
  <c r="V47"/>
  <c r="W47"/>
  <c r="X47"/>
  <c r="K71"/>
  <c r="I71"/>
  <c r="G71"/>
  <c r="V71"/>
  <c r="W71"/>
  <c r="X71"/>
  <c r="J71"/>
  <c r="S71"/>
  <c r="Q71"/>
  <c r="L71"/>
  <c r="H71"/>
  <c r="F71"/>
  <c r="P71"/>
  <c r="V72" l="1"/>
  <c r="P72"/>
  <c r="L72"/>
  <c r="G72"/>
  <c r="X72"/>
  <c r="K72"/>
  <c r="W72"/>
  <c r="H72"/>
  <c r="F72"/>
  <c r="J72"/>
  <c r="I72"/>
  <c r="Q72"/>
  <c r="N70"/>
  <c r="N71" l="1"/>
  <c r="N72" s="1"/>
  <c r="D24" l="1"/>
  <c r="D47" s="1"/>
  <c r="E24"/>
  <c r="E47" s="1"/>
  <c r="M23" l="1"/>
  <c r="R23" s="1"/>
  <c r="S23" l="1"/>
  <c r="S24" s="1"/>
  <c r="S47" s="1"/>
  <c r="S72" s="1"/>
  <c r="R24"/>
  <c r="R47" s="1"/>
  <c r="M24"/>
  <c r="M47" s="1"/>
  <c r="O24"/>
  <c r="O47" s="1"/>
  <c r="E71"/>
  <c r="E72" s="1"/>
  <c r="M71"/>
  <c r="D71"/>
  <c r="D72" s="1"/>
  <c r="M72" l="1"/>
  <c r="O71" l="1"/>
  <c r="O72" s="1"/>
  <c r="R71"/>
  <c r="R72" s="1"/>
</calcChain>
</file>

<file path=xl/sharedStrings.xml><?xml version="1.0" encoding="utf-8"?>
<sst xmlns="http://schemas.openxmlformats.org/spreadsheetml/2006/main" count="139" uniqueCount="130">
  <si>
    <t>№ з/п</t>
  </si>
  <si>
    <t>(підпис)</t>
  </si>
  <si>
    <t>І кв.</t>
  </si>
  <si>
    <t>ІІ кв.</t>
  </si>
  <si>
    <t>ІІІ кв.</t>
  </si>
  <si>
    <t>ІV кв.</t>
  </si>
  <si>
    <t xml:space="preserve">загальна сума </t>
  </si>
  <si>
    <t>ВОДОПОСТАЧАННЯ</t>
  </si>
  <si>
    <t>ВОДОВІДВЕДЕННЯ</t>
  </si>
  <si>
    <t>виробничі інвестиції з прибутку</t>
  </si>
  <si>
    <t>що не підлягають поверненню</t>
  </si>
  <si>
    <t>що підлягають поверненню</t>
  </si>
  <si>
    <t>отримані у планованому періоді бюджетні кошти, що не підлягають поверненню</t>
  </si>
  <si>
    <t xml:space="preserve">ПОГОДЖЕНО </t>
  </si>
  <si>
    <t>від _________________ №_____________</t>
  </si>
  <si>
    <t xml:space="preserve">ЗАТВЕРДЖЕНО                         </t>
  </si>
  <si>
    <t>(посадова особа ліцензіата)</t>
  </si>
  <si>
    <t>"____"_______________ 20____ року</t>
  </si>
  <si>
    <t xml:space="preserve">(найменування ліцензіата) </t>
  </si>
  <si>
    <t>з урахуванням:</t>
  </si>
  <si>
    <t>І</t>
  </si>
  <si>
    <t>Заходи щодо забезпечення технологічного та/або комерційного обліку ресурсів, з них:</t>
  </si>
  <si>
    <t>Заходи щодо зменшення обсягу витрат води на технологічні потреби, з них:</t>
  </si>
  <si>
    <t>Заходи щодо підвищення екологічної безпеки та охорони навколишнього середовища, з них:</t>
  </si>
  <si>
    <t>Заходи зі зниження питомих витрат, а також втрат ресурсів, з них:</t>
  </si>
  <si>
    <t>Заходи щодо модернізації та закупівлі транспортних засобів спеціального та спеціалізованого призначення, з них:</t>
  </si>
  <si>
    <t>Інші заходи, з них:</t>
  </si>
  <si>
    <t>ІІ</t>
  </si>
  <si>
    <t xml:space="preserve"> інші залучені кошти, отримані у планованому  періоді, з них:</t>
  </si>
  <si>
    <t>Заходи щодо підвищення якості послуг з централізованого водопостачання, з них:</t>
  </si>
  <si>
    <t>Заходи зі зниження питомих витрат,  а також втрат ресурсів, з них:</t>
  </si>
  <si>
    <t>Усього за розділом І</t>
  </si>
  <si>
    <t>Усього за розділом ІІ</t>
  </si>
  <si>
    <t>Кількісний показник (одиниця виміру)</t>
  </si>
  <si>
    <t>Строк окупності (місяців)*</t>
  </si>
  <si>
    <t>Примітки:</t>
  </si>
  <si>
    <t>* Суми витрат по заходах та економічний ефект від їх впровадження  при розрахунку строку окупності враховувати без ПДВ.</t>
  </si>
  <si>
    <t>** Складові розрахунку економічного ефекту від впровадження  заходів враховувати без ПДВ.</t>
  </si>
  <si>
    <t>Економія паливно-енергетичних ресурсів            (кВт/год/рік)</t>
  </si>
  <si>
    <t>(П.І.Б.)</t>
  </si>
  <si>
    <t>№ аркуша обґрунтовуючих матеріалів</t>
  </si>
  <si>
    <t>Усього за підпунктом 1.1</t>
  </si>
  <si>
    <t>Усього за підпунктом 1.2</t>
  </si>
  <si>
    <t>Усього за підпунктом 1.3</t>
  </si>
  <si>
    <t>1.4</t>
  </si>
  <si>
    <t xml:space="preserve">  1.3</t>
  </si>
  <si>
    <t>1.2</t>
  </si>
  <si>
    <t>1.1</t>
  </si>
  <si>
    <r>
      <t xml:space="preserve"> Будівництво, реконструкція та модернізація об</t>
    </r>
    <r>
      <rPr>
        <b/>
        <sz val="10"/>
        <rFont val="Calibri"/>
        <family val="2"/>
        <charset val="204"/>
      </rPr>
      <t>’</t>
    </r>
    <r>
      <rPr>
        <b/>
        <sz val="10"/>
        <rFont val="Times New Roman"/>
        <family val="1"/>
        <charset val="204"/>
      </rPr>
      <t>єктів водовідведення, з урахуванням:</t>
    </r>
  </si>
  <si>
    <t xml:space="preserve">  2.1</t>
  </si>
  <si>
    <t xml:space="preserve">  2.2</t>
  </si>
  <si>
    <t>Усього за підпунктом 2.1</t>
  </si>
  <si>
    <t xml:space="preserve"> Усього за підпунктом  2.2</t>
  </si>
  <si>
    <t>2.4</t>
  </si>
  <si>
    <t>1.7</t>
  </si>
  <si>
    <t>Усього за підпунктом 1.7</t>
  </si>
  <si>
    <t xml:space="preserve">  1.8</t>
  </si>
  <si>
    <t>Усього за підпунктом 1.8</t>
  </si>
  <si>
    <t xml:space="preserve">  2.3</t>
  </si>
  <si>
    <t xml:space="preserve"> Усього за підпунктом 2.3</t>
  </si>
  <si>
    <t>Усього за підпунктом  2.4</t>
  </si>
  <si>
    <t>2.5</t>
  </si>
  <si>
    <t>Усього за підпунктом  2.5</t>
  </si>
  <si>
    <t>2.6</t>
  </si>
  <si>
    <t>Усього за підпунктом 2.6</t>
  </si>
  <si>
    <t>Додаток  4                                                                                               до  Порядку розроблення, погодження та затвердження  інвестиційних програм суб’єктів господарювання у сфері  централізованого водопостачання та водовідведення</t>
  </si>
  <si>
    <t>Фінансовий план використання коштів на виконання інвестиційної програми за джерелами фінансування, тис. грн (без ПДВ)</t>
  </si>
  <si>
    <t xml:space="preserve"> За способом виконання,                 тис. грн (без ПДВ)</t>
  </si>
  <si>
    <t>Найменування заходів (пооб'єктно)</t>
  </si>
  <si>
    <t>аморти   заційні відраху   вання</t>
  </si>
  <si>
    <t>отримані у планованому періоді позичкові кошти фінансових установ, що підлягають поверненню</t>
  </si>
  <si>
    <t xml:space="preserve"> Сума позичкових коштів та відсотків за їх  використання, що підлягає поверненню у планованому періоді,            тис. грн              (без ПДВ)</t>
  </si>
  <si>
    <t xml:space="preserve"> Сума інших залучених коштів, що підлягає поверненню у планованому періоді,          тис. грн          (без ПДВ)</t>
  </si>
  <si>
    <t>Кошти, що враховуються    у структурі тарифів           гр.5 + гр.6. +      гр. 11 + гр. 12      тис. грн           (без ПДВ)</t>
  </si>
  <si>
    <t>підряд ний</t>
  </si>
  <si>
    <t>госпо          дарський  (вартість    матеріальних ресурсів)</t>
  </si>
  <si>
    <t>Графік здійснення заходів та використання коштів на планований період,                     тис. грн (без ПДВ)</t>
  </si>
  <si>
    <t>Економія фонду заробітної плати                                                                          (тис. грн/рік)</t>
  </si>
  <si>
    <t>Економічний ефект (тис. грн )**</t>
  </si>
  <si>
    <r>
      <t xml:space="preserve"> Будівництво, реконструкція та модернізація об</t>
    </r>
    <r>
      <rPr>
        <b/>
        <sz val="10"/>
        <rFont val="Calibri"/>
        <family val="2"/>
        <charset val="204"/>
      </rPr>
      <t>’</t>
    </r>
    <r>
      <rPr>
        <b/>
        <sz val="10"/>
        <rFont val="Times New Roman"/>
        <family val="1"/>
        <charset val="204"/>
      </rPr>
      <t>єктів водопостачання, з урахуванням:</t>
    </r>
  </si>
  <si>
    <t>Заходи щодо впровадження та розвитку інформаційних технологій, з них:</t>
  </si>
  <si>
    <t>Усього за інвестиційним планом</t>
  </si>
  <si>
    <t>КП "Дрогобичводоканал" Дрогобицької міської ради</t>
  </si>
  <si>
    <t>1.1.1</t>
  </si>
  <si>
    <t>1.2.1</t>
  </si>
  <si>
    <t>Погашення тіла кредиту залученого для реалізації Проект "Розвиток міської інфраструктури"</t>
  </si>
  <si>
    <t>2.2.1</t>
  </si>
  <si>
    <t>2.5.1</t>
  </si>
  <si>
    <t>2.6.1</t>
  </si>
  <si>
    <t>виконання кредитних зобов'язань</t>
  </si>
  <si>
    <t>Заходи щодо провадження та розвитку інформаційних технологій, з них:</t>
  </si>
  <si>
    <t>1.5</t>
  </si>
  <si>
    <t>Усього за підпунктом 1.5</t>
  </si>
  <si>
    <t>1.6</t>
  </si>
  <si>
    <t>Усього за підпунктом 1.6</t>
  </si>
  <si>
    <t>Усього за підпунктом 1.4</t>
  </si>
  <si>
    <t>1.8.2</t>
  </si>
  <si>
    <t>Придбання насосних агрегатів для водопровідних насосних станцій третього підйому</t>
  </si>
  <si>
    <t>1.4.1</t>
  </si>
  <si>
    <t>Начальник КП "Дрогобичводоканал"</t>
  </si>
  <si>
    <t>____________________________ Шагала Р.М.</t>
  </si>
  <si>
    <t>Оснащення приладами технологічного обліку обє'ктів водовідведення</t>
  </si>
  <si>
    <t>1.8.1</t>
  </si>
  <si>
    <t xml:space="preserve">                                          Головний інженер                                            ___________________                                 В. Головко </t>
  </si>
  <si>
    <t>рішенням виконавчого комітету Дрогобицької міської ради</t>
  </si>
  <si>
    <t>Директор департаменту міського господарства</t>
  </si>
  <si>
    <t>Москалик Р.Я.</t>
  </si>
  <si>
    <t>Капітальний ремонт насосних агрегатів для водопровідних насосних станцій першого підйому</t>
  </si>
  <si>
    <t>Оснащення приладами технологічного обліку обє'ктів водопостачання.</t>
  </si>
  <si>
    <t>Впровадження автоматизованої системи комерційного обліку електричної енергії (АСКОЕ) КП "Дрогобичводоканал"</t>
  </si>
  <si>
    <t>1.8.3</t>
  </si>
  <si>
    <t>1.4.2</t>
  </si>
  <si>
    <t>2.5.2</t>
  </si>
  <si>
    <t xml:space="preserve">Придбання насосних агрегатів для каналізаційних насосних станцій </t>
  </si>
  <si>
    <t>2 шт.</t>
  </si>
  <si>
    <t>3 шт.</t>
  </si>
  <si>
    <t xml:space="preserve">                                   Річний  інвестиційний план на 2021 рік </t>
  </si>
  <si>
    <t>12 од.</t>
  </si>
  <si>
    <t>4 од.</t>
  </si>
  <si>
    <t>Розроблення проектно-кошторисної документації по об'єкту "Реконструкція водопровідних мереж мікрорайону вулиці Самбірська в м. Дрогобичі Львівської області "</t>
  </si>
  <si>
    <t>7,0 км.</t>
  </si>
  <si>
    <t>19 од.</t>
  </si>
  <si>
    <t>2.5.3</t>
  </si>
  <si>
    <t>1шт.</t>
  </si>
  <si>
    <t>Капітальний ремонт каналізаційного насосного агрегата</t>
  </si>
  <si>
    <t>2.5.4</t>
  </si>
  <si>
    <t>Капітальний ремонт силового електричного обладнання (трансформатора на каналізаційних очисних спорудах).</t>
  </si>
  <si>
    <t>Капітальний ремонт  вакуумних вимикачів на каналізаційних очисних спорудах</t>
  </si>
  <si>
    <t>Капітальний ремонт силового електричного обладнання (трансформаторів на ВНС).</t>
  </si>
  <si>
    <t>4 шт.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</si>
</sst>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"/>
    <numFmt numFmtId="166" formatCode="0.0"/>
  </numFmts>
  <fonts count="24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Calibri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167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164" fontId="8" fillId="0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/>
    </xf>
    <xf numFmtId="0" fontId="0" fillId="0" borderId="0" xfId="0" applyFill="1"/>
    <xf numFmtId="0" fontId="16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3" fontId="8" fillId="0" borderId="1" xfId="2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ill="1" applyAlignment="1">
      <alignment wrapText="1"/>
    </xf>
    <xf numFmtId="0" fontId="3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3" fontId="3" fillId="0" borderId="1" xfId="2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2" fontId="3" fillId="0" borderId="1" xfId="2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/>
    <xf numFmtId="0" fontId="5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7" fillId="0" borderId="1" xfId="1" applyNumberFormat="1" applyFont="1" applyFill="1" applyBorder="1" applyAlignment="1" applyProtection="1">
      <alignment horizontal="center" vertical="top" wrapText="1"/>
    </xf>
    <xf numFmtId="0" fontId="17" fillId="0" borderId="1" xfId="3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Alignment="1">
      <alignment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left" vertical="top" wrapText="1"/>
    </xf>
    <xf numFmtId="2" fontId="8" fillId="0" borderId="1" xfId="1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3" fontId="3" fillId="2" borderId="1" xfId="2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3" fontId="8" fillId="2" borderId="1" xfId="2" applyNumberFormat="1" applyFont="1" applyFill="1" applyBorder="1" applyAlignment="1">
      <alignment horizontal="center" wrapText="1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3" fillId="2" borderId="1" xfId="3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0" fontId="1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3" fillId="2" borderId="0" xfId="0" applyFont="1" applyFill="1" applyAlignment="1">
      <alignment horizontal="left" vertical="center"/>
    </xf>
    <xf numFmtId="0" fontId="19" fillId="0" borderId="0" xfId="0" applyFont="1" applyFill="1"/>
    <xf numFmtId="2" fontId="20" fillId="0" borderId="1" xfId="3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/>
    </xf>
    <xf numFmtId="2" fontId="21" fillId="2" borderId="0" xfId="0" applyNumberFormat="1" applyFont="1" applyFill="1"/>
    <xf numFmtId="0" fontId="23" fillId="2" borderId="0" xfId="0" applyFont="1" applyFill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6" fillId="0" borderId="1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 vertical="center" wrapText="1"/>
    </xf>
  </cellXfs>
  <cellStyles count="4">
    <cellStyle name="Iau?iue" xfId="1"/>
    <cellStyle name="Iau?iue 2" xfId="3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08"/>
  <sheetViews>
    <sheetView tabSelected="1" topLeftCell="A13" zoomScale="80" zoomScaleNormal="80" zoomScaleSheetLayoutView="100" zoomScalePageLayoutView="70" workbookViewId="0">
      <pane ySplit="2595" topLeftCell="A25" activePane="bottomLeft"/>
      <selection activeCell="A9" sqref="A9:U9"/>
      <selection pane="bottomLeft" activeCell="F29" sqref="F29"/>
    </sheetView>
  </sheetViews>
  <sheetFormatPr defaultRowHeight="12.75"/>
  <cols>
    <col min="1" max="1" width="9.140625" style="24" customWidth="1"/>
    <col min="2" max="2" width="23.42578125" style="21" customWidth="1"/>
    <col min="3" max="3" width="13.5703125" style="51" customWidth="1"/>
    <col min="4" max="4" width="11.42578125" style="51" customWidth="1"/>
    <col min="5" max="5" width="10.28515625" style="25" bestFit="1" customWidth="1"/>
    <col min="6" max="6" width="12.42578125" style="25" customWidth="1"/>
    <col min="7" max="7" width="11.85546875" style="25" customWidth="1"/>
    <col min="8" max="8" width="11.7109375" style="25" customWidth="1"/>
    <col min="9" max="9" width="12.140625" style="53" customWidth="1"/>
    <col min="10" max="10" width="12.42578125" style="51" customWidth="1"/>
    <col min="11" max="13" width="14" style="25" customWidth="1"/>
    <col min="14" max="14" width="11" style="25" customWidth="1"/>
    <col min="15" max="15" width="9.28515625" style="51" customWidth="1"/>
    <col min="16" max="16" width="8.5703125" style="25" customWidth="1"/>
    <col min="17" max="17" width="9.140625" style="25" bestFit="1" customWidth="1"/>
    <col min="18" max="18" width="8.5703125" style="25" customWidth="1"/>
    <col min="19" max="19" width="9.140625" style="25" bestFit="1" customWidth="1"/>
    <col min="20" max="20" width="6.85546875" style="25" customWidth="1"/>
    <col min="21" max="21" width="8.140625" style="25" customWidth="1"/>
    <col min="22" max="22" width="14.5703125" style="25" customWidth="1"/>
    <col min="23" max="23" width="12.5703125" style="25" customWidth="1"/>
    <col min="24" max="24" width="13.7109375" style="25" customWidth="1"/>
    <col min="25" max="29" width="9.140625" style="27"/>
    <col min="30" max="16384" width="9.140625" style="25"/>
  </cols>
  <sheetData>
    <row r="1" spans="1:29" ht="100.5" customHeight="1">
      <c r="A1" s="54"/>
      <c r="B1" s="62"/>
      <c r="D1" s="25"/>
      <c r="I1" s="25"/>
      <c r="N1" s="26"/>
      <c r="O1" s="26"/>
      <c r="P1" s="26"/>
      <c r="Q1" s="116" t="s">
        <v>65</v>
      </c>
      <c r="R1" s="116"/>
      <c r="S1" s="117"/>
      <c r="T1" s="117"/>
      <c r="U1" s="117"/>
      <c r="V1" s="117"/>
      <c r="W1" s="117"/>
      <c r="X1" s="117"/>
    </row>
    <row r="2" spans="1:29" ht="25.5" customHeight="1">
      <c r="A2" s="54"/>
      <c r="B2" s="129" t="s">
        <v>13</v>
      </c>
      <c r="C2" s="129"/>
      <c r="D2" s="129"/>
      <c r="E2" s="129"/>
      <c r="I2" s="25"/>
      <c r="M2" s="119" t="s">
        <v>15</v>
      </c>
      <c r="N2" s="119"/>
      <c r="O2" s="119"/>
      <c r="P2" s="17"/>
      <c r="Q2" s="59"/>
      <c r="R2" s="59"/>
      <c r="S2" s="60"/>
      <c r="T2" s="60"/>
      <c r="U2" s="60"/>
      <c r="V2" s="60"/>
      <c r="W2" s="60"/>
      <c r="X2" s="60"/>
    </row>
    <row r="3" spans="1:29" ht="18.75" customHeight="1">
      <c r="A3" s="54"/>
      <c r="B3" s="118" t="s">
        <v>104</v>
      </c>
      <c r="C3" s="118"/>
      <c r="D3" s="118"/>
      <c r="E3" s="118"/>
      <c r="I3" s="25"/>
      <c r="M3" s="120" t="s">
        <v>99</v>
      </c>
      <c r="N3" s="120"/>
      <c r="O3" s="120"/>
      <c r="P3" s="120"/>
      <c r="Q3" s="59"/>
      <c r="R3" s="59"/>
      <c r="S3" s="60"/>
      <c r="T3" s="60"/>
      <c r="U3" s="60"/>
      <c r="V3" s="60"/>
      <c r="W3" s="60"/>
      <c r="X3" s="60"/>
    </row>
    <row r="4" spans="1:29" ht="11.25" customHeight="1">
      <c r="A4" s="54"/>
      <c r="B4" s="127"/>
      <c r="C4" s="127"/>
      <c r="D4" s="127"/>
      <c r="E4" s="127"/>
      <c r="I4" s="25"/>
      <c r="M4" s="127" t="s">
        <v>16</v>
      </c>
      <c r="N4" s="127"/>
      <c r="O4" s="127"/>
      <c r="P4" s="127"/>
      <c r="Q4" s="59"/>
      <c r="R4" s="59"/>
      <c r="S4" s="60"/>
      <c r="T4" s="60"/>
      <c r="U4" s="60"/>
      <c r="V4" s="60"/>
      <c r="W4" s="60"/>
      <c r="X4" s="60"/>
    </row>
    <row r="5" spans="1:29" ht="28.5" customHeight="1">
      <c r="A5" s="54"/>
      <c r="B5" s="130" t="s">
        <v>14</v>
      </c>
      <c r="C5" s="130"/>
      <c r="D5" s="130"/>
      <c r="E5" s="130"/>
      <c r="I5" s="25"/>
      <c r="M5" s="25" t="s">
        <v>100</v>
      </c>
      <c r="O5" s="25"/>
      <c r="Q5" s="59"/>
      <c r="R5" s="60"/>
      <c r="S5" s="60"/>
      <c r="T5" s="60"/>
      <c r="U5" s="60"/>
      <c r="V5" s="60"/>
      <c r="W5" s="60"/>
      <c r="X5" s="60"/>
    </row>
    <row r="6" spans="1:29" ht="17.25" customHeight="1">
      <c r="A6" s="54"/>
      <c r="B6" s="18"/>
      <c r="D6" s="25"/>
      <c r="I6" s="25"/>
      <c r="M6" s="19"/>
      <c r="N6" s="20" t="s">
        <v>1</v>
      </c>
      <c r="O6" s="128" t="s">
        <v>39</v>
      </c>
      <c r="P6" s="127"/>
      <c r="Q6" s="59"/>
      <c r="R6" s="59"/>
      <c r="S6" s="60"/>
      <c r="T6" s="60"/>
      <c r="U6" s="60"/>
      <c r="V6" s="60"/>
      <c r="W6" s="60"/>
      <c r="X6" s="60"/>
    </row>
    <row r="7" spans="1:29" ht="24" customHeight="1">
      <c r="A7" s="54"/>
      <c r="B7" s="132" t="s">
        <v>105</v>
      </c>
      <c r="C7" s="132"/>
      <c r="D7" s="132"/>
      <c r="E7" s="132"/>
      <c r="I7" s="25"/>
      <c r="M7" s="61" t="s">
        <v>17</v>
      </c>
      <c r="N7" s="61"/>
      <c r="O7" s="61"/>
      <c r="P7" s="61"/>
      <c r="Q7" s="59"/>
      <c r="R7" s="60"/>
      <c r="S7" s="60"/>
      <c r="T7" s="60"/>
      <c r="U7" s="60"/>
      <c r="V7" s="60"/>
      <c r="W7" s="60"/>
      <c r="X7" s="60"/>
    </row>
    <row r="8" spans="1:29" ht="22.5" customHeight="1">
      <c r="A8" s="54"/>
      <c r="B8" s="62"/>
      <c r="D8" s="25" t="s">
        <v>106</v>
      </c>
      <c r="I8" s="25"/>
      <c r="N8" s="26"/>
      <c r="O8" s="26"/>
      <c r="P8" s="26"/>
      <c r="Q8" s="59"/>
      <c r="R8" s="59"/>
      <c r="S8" s="60"/>
      <c r="T8" s="60"/>
      <c r="U8" s="60"/>
      <c r="V8" s="60"/>
      <c r="W8" s="60"/>
      <c r="X8" s="60"/>
    </row>
    <row r="9" spans="1:29" ht="30.75" customHeight="1">
      <c r="A9" s="131" t="s">
        <v>116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28"/>
      <c r="W9" s="28"/>
      <c r="X9" s="62"/>
    </row>
    <row r="10" spans="1:29" ht="15.75">
      <c r="A10" s="131" t="s">
        <v>82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</row>
    <row r="11" spans="1:29" ht="31.5" customHeight="1">
      <c r="A11" s="126" t="s">
        <v>18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</row>
    <row r="12" spans="1:29" ht="52.5" customHeight="1">
      <c r="A12" s="112" t="s">
        <v>0</v>
      </c>
      <c r="B12" s="121" t="s">
        <v>68</v>
      </c>
      <c r="C12" s="124" t="s">
        <v>33</v>
      </c>
      <c r="D12" s="112" t="s">
        <v>66</v>
      </c>
      <c r="E12" s="112"/>
      <c r="F12" s="112"/>
      <c r="G12" s="112"/>
      <c r="H12" s="112"/>
      <c r="I12" s="112"/>
      <c r="J12" s="112"/>
      <c r="K12" s="113" t="s">
        <v>71</v>
      </c>
      <c r="L12" s="113" t="s">
        <v>72</v>
      </c>
      <c r="M12" s="112" t="s">
        <v>73</v>
      </c>
      <c r="N12" s="112" t="s">
        <v>67</v>
      </c>
      <c r="O12" s="112"/>
      <c r="P12" s="112" t="s">
        <v>76</v>
      </c>
      <c r="Q12" s="112"/>
      <c r="R12" s="112"/>
      <c r="S12" s="112"/>
      <c r="T12" s="110" t="s">
        <v>34</v>
      </c>
      <c r="U12" s="110" t="s">
        <v>40</v>
      </c>
      <c r="V12" s="110" t="s">
        <v>38</v>
      </c>
      <c r="W12" s="110" t="s">
        <v>77</v>
      </c>
      <c r="X12" s="110" t="s">
        <v>78</v>
      </c>
      <c r="Y12" s="109"/>
    </row>
    <row r="13" spans="1:29" ht="15.75" customHeight="1">
      <c r="A13" s="112"/>
      <c r="B13" s="122"/>
      <c r="C13" s="125"/>
      <c r="D13" s="112" t="s">
        <v>6</v>
      </c>
      <c r="E13" s="114" t="s">
        <v>19</v>
      </c>
      <c r="F13" s="114"/>
      <c r="G13" s="114"/>
      <c r="H13" s="114"/>
      <c r="I13" s="114"/>
      <c r="J13" s="114"/>
      <c r="K13" s="113"/>
      <c r="L13" s="113"/>
      <c r="M13" s="112"/>
      <c r="N13" s="112" t="s">
        <v>75</v>
      </c>
      <c r="O13" s="112" t="s">
        <v>74</v>
      </c>
      <c r="P13" s="112" t="s">
        <v>2</v>
      </c>
      <c r="Q13" s="112" t="s">
        <v>3</v>
      </c>
      <c r="R13" s="112" t="s">
        <v>4</v>
      </c>
      <c r="S13" s="112" t="s">
        <v>5</v>
      </c>
      <c r="T13" s="110"/>
      <c r="U13" s="110"/>
      <c r="V13" s="110"/>
      <c r="W13" s="110"/>
      <c r="X13" s="110"/>
      <c r="Y13" s="109"/>
    </row>
    <row r="14" spans="1:29" ht="42" customHeight="1">
      <c r="A14" s="112"/>
      <c r="B14" s="122"/>
      <c r="C14" s="125"/>
      <c r="D14" s="112"/>
      <c r="E14" s="113" t="s">
        <v>69</v>
      </c>
      <c r="F14" s="113" t="s">
        <v>9</v>
      </c>
      <c r="G14" s="111" t="s">
        <v>70</v>
      </c>
      <c r="H14" s="115" t="s">
        <v>12</v>
      </c>
      <c r="I14" s="113" t="s">
        <v>28</v>
      </c>
      <c r="J14" s="113"/>
      <c r="K14" s="113"/>
      <c r="L14" s="113"/>
      <c r="M14" s="112"/>
      <c r="N14" s="112"/>
      <c r="O14" s="112"/>
      <c r="P14" s="112"/>
      <c r="Q14" s="112"/>
      <c r="R14" s="112"/>
      <c r="S14" s="112"/>
      <c r="T14" s="110"/>
      <c r="U14" s="110"/>
      <c r="V14" s="110"/>
      <c r="W14" s="110"/>
      <c r="X14" s="110"/>
      <c r="Y14" s="109"/>
    </row>
    <row r="15" spans="1:29" ht="90" customHeight="1">
      <c r="A15" s="112"/>
      <c r="B15" s="123"/>
      <c r="C15" s="125"/>
      <c r="D15" s="112"/>
      <c r="E15" s="113"/>
      <c r="F15" s="113"/>
      <c r="G15" s="111"/>
      <c r="H15" s="115"/>
      <c r="I15" s="56" t="s">
        <v>11</v>
      </c>
      <c r="J15" s="77" t="s">
        <v>10</v>
      </c>
      <c r="K15" s="113"/>
      <c r="L15" s="113"/>
      <c r="M15" s="112"/>
      <c r="N15" s="112"/>
      <c r="O15" s="112"/>
      <c r="P15" s="112"/>
      <c r="Q15" s="112"/>
      <c r="R15" s="112"/>
      <c r="S15" s="112"/>
      <c r="T15" s="110"/>
      <c r="U15" s="110"/>
      <c r="V15" s="110"/>
      <c r="W15" s="110"/>
      <c r="X15" s="110"/>
      <c r="Y15" s="109"/>
    </row>
    <row r="16" spans="1:29" s="21" customFormat="1" ht="15.75" customHeight="1">
      <c r="A16" s="1">
        <v>1</v>
      </c>
      <c r="B16" s="1">
        <v>2</v>
      </c>
      <c r="C16" s="78">
        <v>3</v>
      </c>
      <c r="D16" s="1">
        <v>4</v>
      </c>
      <c r="E16" s="1">
        <v>5</v>
      </c>
      <c r="F16" s="1">
        <v>6</v>
      </c>
      <c r="G16" s="29">
        <v>7</v>
      </c>
      <c r="H16" s="1">
        <v>8</v>
      </c>
      <c r="I16" s="1">
        <v>9</v>
      </c>
      <c r="J16" s="78">
        <v>10</v>
      </c>
      <c r="K16" s="7">
        <v>11</v>
      </c>
      <c r="L16" s="7">
        <v>12</v>
      </c>
      <c r="M16" s="7">
        <v>13</v>
      </c>
      <c r="N16" s="1">
        <v>14</v>
      </c>
      <c r="O16" s="1">
        <v>15</v>
      </c>
      <c r="P16" s="1">
        <v>16</v>
      </c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  <c r="X16" s="1">
        <v>24</v>
      </c>
      <c r="Y16" s="8"/>
      <c r="Z16" s="8"/>
      <c r="AA16" s="8"/>
      <c r="AB16" s="8"/>
      <c r="AC16" s="8"/>
    </row>
    <row r="17" spans="1:29" ht="18.75" customHeight="1">
      <c r="A17" s="30" t="s">
        <v>20</v>
      </c>
      <c r="B17" s="22"/>
      <c r="C17" s="137" t="s">
        <v>7</v>
      </c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76"/>
      <c r="Z17" s="31"/>
      <c r="AA17" s="31"/>
    </row>
    <row r="18" spans="1:29" ht="16.5" customHeight="1">
      <c r="A18" s="137" t="s">
        <v>79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76"/>
      <c r="Z18" s="32"/>
      <c r="AA18" s="32"/>
    </row>
    <row r="19" spans="1:29" ht="19.5" customHeight="1">
      <c r="A19" s="36" t="s">
        <v>47</v>
      </c>
      <c r="B19" s="3"/>
      <c r="C19" s="136" t="s">
        <v>24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76"/>
      <c r="Z19" s="32"/>
      <c r="AA19" s="32"/>
    </row>
    <row r="20" spans="1:29" ht="120" customHeight="1">
      <c r="A20" s="36" t="s">
        <v>83</v>
      </c>
      <c r="B20" s="106" t="s">
        <v>119</v>
      </c>
      <c r="C20" s="90" t="s">
        <v>120</v>
      </c>
      <c r="D20" s="105">
        <v>272.2</v>
      </c>
      <c r="E20" s="44">
        <f>D20</f>
        <v>272.2</v>
      </c>
      <c r="F20" s="46">
        <v>0</v>
      </c>
      <c r="G20" s="46">
        <v>0</v>
      </c>
      <c r="H20" s="46">
        <v>0</v>
      </c>
      <c r="I20" s="46">
        <v>0</v>
      </c>
      <c r="J20" s="72">
        <v>0</v>
      </c>
      <c r="K20" s="46">
        <v>0</v>
      </c>
      <c r="L20" s="44">
        <v>0</v>
      </c>
      <c r="M20" s="44">
        <f>E20</f>
        <v>272.2</v>
      </c>
      <c r="N20" s="44">
        <v>0</v>
      </c>
      <c r="O20" s="44">
        <f>M20</f>
        <v>272.2</v>
      </c>
      <c r="P20" s="44">
        <v>0</v>
      </c>
      <c r="Q20" s="44">
        <v>0</v>
      </c>
      <c r="R20" s="44">
        <f>O20/2</f>
        <v>136.1</v>
      </c>
      <c r="S20" s="44">
        <f>R20</f>
        <v>136.1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76"/>
      <c r="Z20" s="32"/>
      <c r="AA20" s="32"/>
    </row>
    <row r="21" spans="1:29" ht="18" customHeight="1">
      <c r="A21" s="137" t="s">
        <v>41</v>
      </c>
      <c r="B21" s="137"/>
      <c r="C21" s="137"/>
      <c r="D21" s="43">
        <f t="shared" ref="D21:X21" si="0">SUM(D20:D20)</f>
        <v>272.2</v>
      </c>
      <c r="E21" s="43">
        <f t="shared" si="0"/>
        <v>272.2</v>
      </c>
      <c r="F21" s="43">
        <f t="shared" si="0"/>
        <v>0</v>
      </c>
      <c r="G21" s="43">
        <f t="shared" si="0"/>
        <v>0</v>
      </c>
      <c r="H21" s="43">
        <f t="shared" si="0"/>
        <v>0</v>
      </c>
      <c r="I21" s="43">
        <f t="shared" si="0"/>
        <v>0</v>
      </c>
      <c r="J21" s="79">
        <f t="shared" si="0"/>
        <v>0</v>
      </c>
      <c r="K21" s="43">
        <f t="shared" si="0"/>
        <v>0</v>
      </c>
      <c r="L21" s="43">
        <f t="shared" si="0"/>
        <v>0</v>
      </c>
      <c r="M21" s="43">
        <f t="shared" si="0"/>
        <v>272.2</v>
      </c>
      <c r="N21" s="43">
        <f t="shared" si="0"/>
        <v>0</v>
      </c>
      <c r="O21" s="43">
        <f t="shared" si="0"/>
        <v>272.2</v>
      </c>
      <c r="P21" s="43">
        <f t="shared" si="0"/>
        <v>0</v>
      </c>
      <c r="Q21" s="43">
        <f t="shared" si="0"/>
        <v>0</v>
      </c>
      <c r="R21" s="43">
        <f t="shared" si="0"/>
        <v>136.1</v>
      </c>
      <c r="S21" s="43">
        <f t="shared" si="0"/>
        <v>136.1</v>
      </c>
      <c r="T21" s="43">
        <f t="shared" si="0"/>
        <v>0</v>
      </c>
      <c r="U21" s="43">
        <f t="shared" si="0"/>
        <v>0</v>
      </c>
      <c r="V21" s="43">
        <f t="shared" si="0"/>
        <v>0</v>
      </c>
      <c r="W21" s="43">
        <f t="shared" si="0"/>
        <v>0</v>
      </c>
      <c r="X21" s="43">
        <f t="shared" si="0"/>
        <v>0</v>
      </c>
      <c r="Y21" s="76"/>
      <c r="Z21" s="8"/>
      <c r="AA21" s="8"/>
    </row>
    <row r="22" spans="1:29" ht="16.5" customHeight="1">
      <c r="A22" s="36" t="s">
        <v>46</v>
      </c>
      <c r="B22" s="35"/>
      <c r="C22" s="136" t="s">
        <v>21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76"/>
      <c r="Z22" s="31"/>
      <c r="AA22" s="31"/>
    </row>
    <row r="23" spans="1:29" ht="75" customHeight="1">
      <c r="A23" s="36" t="s">
        <v>84</v>
      </c>
      <c r="B23" s="99" t="s">
        <v>108</v>
      </c>
      <c r="C23" s="91" t="s">
        <v>117</v>
      </c>
      <c r="D23" s="73">
        <v>1042</v>
      </c>
      <c r="E23" s="44">
        <f>D23</f>
        <v>1042</v>
      </c>
      <c r="F23" s="46">
        <v>0</v>
      </c>
      <c r="G23" s="46">
        <v>0</v>
      </c>
      <c r="H23" s="46">
        <v>0</v>
      </c>
      <c r="I23" s="46">
        <v>0</v>
      </c>
      <c r="J23" s="72">
        <v>0</v>
      </c>
      <c r="K23" s="46">
        <v>0</v>
      </c>
      <c r="L23" s="44">
        <v>0</v>
      </c>
      <c r="M23" s="44">
        <f>E23</f>
        <v>1042</v>
      </c>
      <c r="N23" s="44">
        <f>D23</f>
        <v>1042</v>
      </c>
      <c r="O23" s="44">
        <v>0</v>
      </c>
      <c r="P23" s="44">
        <v>0</v>
      </c>
      <c r="Q23" s="44">
        <v>0</v>
      </c>
      <c r="R23" s="44">
        <f>M23/2</f>
        <v>521</v>
      </c>
      <c r="S23" s="44">
        <f>D23-R23</f>
        <v>521</v>
      </c>
      <c r="T23" s="73"/>
      <c r="U23" s="41"/>
      <c r="V23" s="41">
        <v>0</v>
      </c>
      <c r="W23" s="41">
        <v>0</v>
      </c>
      <c r="X23" s="41">
        <v>0</v>
      </c>
      <c r="Y23" s="76"/>
      <c r="Z23" s="31"/>
      <c r="AA23" s="31"/>
    </row>
    <row r="24" spans="1:29" ht="17.25" customHeight="1">
      <c r="A24" s="137" t="s">
        <v>42</v>
      </c>
      <c r="B24" s="137"/>
      <c r="C24" s="137"/>
      <c r="D24" s="43">
        <f>SUM(D23)</f>
        <v>1042</v>
      </c>
      <c r="E24" s="43">
        <f t="shared" ref="E24:T24" si="1">SUM(E23)</f>
        <v>1042</v>
      </c>
      <c r="F24" s="43">
        <f t="shared" si="1"/>
        <v>0</v>
      </c>
      <c r="G24" s="43">
        <f t="shared" si="1"/>
        <v>0</v>
      </c>
      <c r="H24" s="43">
        <f t="shared" si="1"/>
        <v>0</v>
      </c>
      <c r="I24" s="43">
        <f t="shared" si="1"/>
        <v>0</v>
      </c>
      <c r="J24" s="79">
        <f t="shared" si="1"/>
        <v>0</v>
      </c>
      <c r="K24" s="43">
        <f t="shared" si="1"/>
        <v>0</v>
      </c>
      <c r="L24" s="43">
        <f t="shared" si="1"/>
        <v>0</v>
      </c>
      <c r="M24" s="43">
        <f t="shared" si="1"/>
        <v>1042</v>
      </c>
      <c r="N24" s="43">
        <f t="shared" si="1"/>
        <v>1042</v>
      </c>
      <c r="O24" s="43">
        <f t="shared" si="1"/>
        <v>0</v>
      </c>
      <c r="P24" s="43">
        <f t="shared" si="1"/>
        <v>0</v>
      </c>
      <c r="Q24" s="43">
        <f t="shared" si="1"/>
        <v>0</v>
      </c>
      <c r="R24" s="43">
        <f t="shared" si="1"/>
        <v>521</v>
      </c>
      <c r="S24" s="43">
        <f t="shared" si="1"/>
        <v>521</v>
      </c>
      <c r="T24" s="43">
        <f t="shared" si="1"/>
        <v>0</v>
      </c>
      <c r="U24" s="57"/>
      <c r="V24" s="57">
        <f>V23</f>
        <v>0</v>
      </c>
      <c r="W24" s="74">
        <f t="shared" ref="W24:X24" si="2">W23</f>
        <v>0</v>
      </c>
      <c r="X24" s="74">
        <f t="shared" si="2"/>
        <v>0</v>
      </c>
      <c r="Y24" s="76"/>
      <c r="Z24" s="8"/>
      <c r="AA24" s="8"/>
    </row>
    <row r="25" spans="1:29">
      <c r="A25" s="36" t="s">
        <v>45</v>
      </c>
      <c r="B25" s="15"/>
      <c r="C25" s="114" t="s">
        <v>22</v>
      </c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76"/>
      <c r="Z25" s="31"/>
      <c r="AA25" s="31"/>
    </row>
    <row r="26" spans="1:29">
      <c r="A26" s="41"/>
      <c r="B26" s="57"/>
      <c r="C26" s="92"/>
      <c r="D26" s="2"/>
      <c r="E26" s="57"/>
      <c r="F26" s="33"/>
      <c r="G26" s="33"/>
      <c r="H26" s="33"/>
      <c r="I26" s="33"/>
      <c r="J26" s="80"/>
      <c r="K26" s="33"/>
      <c r="L26" s="57"/>
      <c r="M26" s="57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76"/>
      <c r="Z26" s="31"/>
      <c r="AA26" s="31"/>
    </row>
    <row r="27" spans="1:29" ht="15.75" customHeight="1">
      <c r="A27" s="137" t="s">
        <v>43</v>
      </c>
      <c r="B27" s="137"/>
      <c r="C27" s="137"/>
      <c r="D27" s="57"/>
      <c r="E27" s="57"/>
      <c r="F27" s="57"/>
      <c r="G27" s="57"/>
      <c r="H27" s="57"/>
      <c r="I27" s="57"/>
      <c r="J27" s="81"/>
      <c r="K27" s="57"/>
      <c r="L27" s="57"/>
      <c r="M27" s="57"/>
      <c r="N27" s="2"/>
      <c r="O27" s="2"/>
      <c r="P27" s="57"/>
      <c r="Q27" s="57"/>
      <c r="R27" s="57"/>
      <c r="S27" s="57"/>
      <c r="T27" s="57"/>
      <c r="U27" s="57"/>
      <c r="V27" s="57"/>
      <c r="W27" s="57"/>
      <c r="X27" s="57"/>
      <c r="Y27" s="76"/>
      <c r="Z27" s="10"/>
      <c r="AA27" s="10"/>
    </row>
    <row r="28" spans="1:29">
      <c r="A28" s="36" t="s">
        <v>44</v>
      </c>
      <c r="B28" s="15"/>
      <c r="C28" s="114" t="s">
        <v>29</v>
      </c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76"/>
      <c r="Z28" s="10"/>
      <c r="AA28" s="10"/>
    </row>
    <row r="29" spans="1:29" ht="47.25" customHeight="1">
      <c r="A29" s="36" t="s">
        <v>98</v>
      </c>
      <c r="B29" s="64" t="s">
        <v>97</v>
      </c>
      <c r="C29" s="91" t="s">
        <v>129</v>
      </c>
      <c r="D29" s="44">
        <v>106.67</v>
      </c>
      <c r="E29" s="44">
        <f>D29</f>
        <v>106.67</v>
      </c>
      <c r="F29" s="46">
        <v>0</v>
      </c>
      <c r="G29" s="46">
        <v>0</v>
      </c>
      <c r="H29" s="46">
        <v>0</v>
      </c>
      <c r="I29" s="46">
        <v>0</v>
      </c>
      <c r="J29" s="72">
        <v>0</v>
      </c>
      <c r="K29" s="46">
        <v>0</v>
      </c>
      <c r="L29" s="44">
        <v>0</v>
      </c>
      <c r="M29" s="44">
        <f>E29</f>
        <v>106.67</v>
      </c>
      <c r="N29" s="46">
        <f>M29+J29</f>
        <v>106.67</v>
      </c>
      <c r="O29" s="44">
        <v>0</v>
      </c>
      <c r="P29" s="44">
        <v>0</v>
      </c>
      <c r="Q29" s="44">
        <v>0</v>
      </c>
      <c r="R29" s="44">
        <v>0</v>
      </c>
      <c r="S29" s="44">
        <f>N29</f>
        <v>106.67</v>
      </c>
      <c r="T29" s="57"/>
      <c r="U29" s="57"/>
      <c r="V29" s="57"/>
      <c r="W29" s="57"/>
      <c r="X29" s="57"/>
      <c r="Y29" s="76"/>
      <c r="Z29" s="10"/>
      <c r="AA29" s="10"/>
    </row>
    <row r="30" spans="1:29" s="51" customFormat="1" ht="53.25" customHeight="1">
      <c r="A30" s="42" t="s">
        <v>111</v>
      </c>
      <c r="B30" s="64" t="s">
        <v>107</v>
      </c>
      <c r="C30" s="91" t="s">
        <v>115</v>
      </c>
      <c r="D30" s="44">
        <v>57.48</v>
      </c>
      <c r="E30" s="44">
        <f>D30</f>
        <v>57.48</v>
      </c>
      <c r="F30" s="46">
        <v>0</v>
      </c>
      <c r="G30" s="46">
        <v>0</v>
      </c>
      <c r="H30" s="46">
        <v>0</v>
      </c>
      <c r="I30" s="46">
        <v>0</v>
      </c>
      <c r="J30" s="72">
        <v>0</v>
      </c>
      <c r="K30" s="46">
        <v>0</v>
      </c>
      <c r="L30" s="44">
        <v>0</v>
      </c>
      <c r="M30" s="44">
        <f>E30</f>
        <v>57.48</v>
      </c>
      <c r="N30" s="46">
        <v>0</v>
      </c>
      <c r="O30" s="44">
        <f>M30</f>
        <v>57.48</v>
      </c>
      <c r="P30" s="44">
        <v>0</v>
      </c>
      <c r="Q30" s="44">
        <v>0</v>
      </c>
      <c r="R30" s="44">
        <v>0</v>
      </c>
      <c r="S30" s="44">
        <f>M30</f>
        <v>57.48</v>
      </c>
      <c r="T30" s="57"/>
      <c r="U30" s="57"/>
      <c r="V30" s="57"/>
      <c r="W30" s="57"/>
      <c r="X30" s="57"/>
      <c r="Y30" s="76"/>
      <c r="Z30" s="52"/>
      <c r="AA30" s="52"/>
      <c r="AB30" s="50"/>
      <c r="AC30" s="50"/>
    </row>
    <row r="31" spans="1:29" ht="18" customHeight="1">
      <c r="A31" s="141" t="s">
        <v>95</v>
      </c>
      <c r="B31" s="142"/>
      <c r="C31" s="143"/>
      <c r="D31" s="44">
        <f>SUM(D29:D30)</f>
        <v>164.15</v>
      </c>
      <c r="E31" s="44">
        <f t="shared" ref="E31:X31" si="3">SUM(E29:E30)</f>
        <v>164.15</v>
      </c>
      <c r="F31" s="44">
        <f t="shared" si="3"/>
        <v>0</v>
      </c>
      <c r="G31" s="44">
        <f t="shared" si="3"/>
        <v>0</v>
      </c>
      <c r="H31" s="44">
        <f t="shared" si="3"/>
        <v>0</v>
      </c>
      <c r="I31" s="44">
        <f t="shared" si="3"/>
        <v>0</v>
      </c>
      <c r="J31" s="82">
        <f t="shared" si="3"/>
        <v>0</v>
      </c>
      <c r="K31" s="44">
        <f t="shared" si="3"/>
        <v>0</v>
      </c>
      <c r="L31" s="44">
        <f t="shared" si="3"/>
        <v>0</v>
      </c>
      <c r="M31" s="44">
        <f t="shared" si="3"/>
        <v>164.15</v>
      </c>
      <c r="N31" s="44">
        <f t="shared" si="3"/>
        <v>106.67</v>
      </c>
      <c r="O31" s="44">
        <f t="shared" si="3"/>
        <v>57.48</v>
      </c>
      <c r="P31" s="44">
        <f t="shared" si="3"/>
        <v>0</v>
      </c>
      <c r="Q31" s="44">
        <f t="shared" si="3"/>
        <v>0</v>
      </c>
      <c r="R31" s="44">
        <f t="shared" si="3"/>
        <v>0</v>
      </c>
      <c r="S31" s="44">
        <f t="shared" si="3"/>
        <v>164.15</v>
      </c>
      <c r="T31" s="44">
        <f t="shared" si="3"/>
        <v>0</v>
      </c>
      <c r="U31" s="44">
        <f t="shared" si="3"/>
        <v>0</v>
      </c>
      <c r="V31" s="44">
        <f t="shared" si="3"/>
        <v>0</v>
      </c>
      <c r="W31" s="44">
        <f t="shared" si="3"/>
        <v>0</v>
      </c>
      <c r="X31" s="44">
        <f t="shared" si="3"/>
        <v>0</v>
      </c>
      <c r="Y31" s="76"/>
      <c r="Z31" s="10"/>
      <c r="AA31" s="10"/>
    </row>
    <row r="32" spans="1:29" ht="18" customHeight="1">
      <c r="A32" s="42" t="s">
        <v>91</v>
      </c>
      <c r="B32" s="64"/>
      <c r="C32" s="138" t="s">
        <v>90</v>
      </c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40"/>
      <c r="Y32" s="76"/>
      <c r="Z32" s="10"/>
      <c r="AA32" s="10"/>
    </row>
    <row r="33" spans="1:29" ht="22.5" customHeight="1">
      <c r="A33" s="42"/>
      <c r="B33" s="64"/>
      <c r="C33" s="91"/>
      <c r="D33" s="44"/>
      <c r="E33" s="44"/>
      <c r="F33" s="46"/>
      <c r="G33" s="46"/>
      <c r="H33" s="46"/>
      <c r="I33" s="46"/>
      <c r="J33" s="72"/>
      <c r="K33" s="46"/>
      <c r="L33" s="44"/>
      <c r="M33" s="44"/>
      <c r="N33" s="46"/>
      <c r="O33" s="44"/>
      <c r="P33" s="44"/>
      <c r="Q33" s="44"/>
      <c r="R33" s="44"/>
      <c r="S33" s="44"/>
      <c r="T33" s="57"/>
      <c r="U33" s="57"/>
      <c r="V33" s="57"/>
      <c r="W33" s="57"/>
      <c r="X33" s="57"/>
      <c r="Y33" s="76"/>
      <c r="Z33" s="10"/>
      <c r="AA33" s="10"/>
    </row>
    <row r="34" spans="1:29" ht="18" customHeight="1">
      <c r="A34" s="141" t="s">
        <v>92</v>
      </c>
      <c r="B34" s="142"/>
      <c r="C34" s="143"/>
      <c r="D34" s="44"/>
      <c r="E34" s="44"/>
      <c r="F34" s="46"/>
      <c r="G34" s="46"/>
      <c r="H34" s="46"/>
      <c r="I34" s="46"/>
      <c r="J34" s="72"/>
      <c r="K34" s="46"/>
      <c r="L34" s="44"/>
      <c r="M34" s="44"/>
      <c r="N34" s="46"/>
      <c r="O34" s="44"/>
      <c r="P34" s="44"/>
      <c r="Q34" s="44"/>
      <c r="R34" s="44"/>
      <c r="S34" s="44"/>
      <c r="T34" s="57"/>
      <c r="U34" s="57"/>
      <c r="V34" s="57"/>
      <c r="W34" s="57"/>
      <c r="X34" s="57"/>
      <c r="Y34" s="76"/>
      <c r="Z34" s="10"/>
      <c r="AA34" s="10"/>
    </row>
    <row r="35" spans="1:29" ht="18" customHeight="1">
      <c r="A35" s="42" t="s">
        <v>93</v>
      </c>
      <c r="B35" s="64"/>
      <c r="C35" s="138" t="s">
        <v>25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40"/>
      <c r="Y35" s="76"/>
      <c r="Z35" s="10"/>
      <c r="AA35" s="10"/>
    </row>
    <row r="36" spans="1:29" s="51" customFormat="1" ht="23.25" customHeight="1">
      <c r="A36" s="42"/>
      <c r="B36" s="65"/>
      <c r="C36" s="91"/>
      <c r="D36" s="58"/>
      <c r="E36" s="44"/>
      <c r="F36" s="46"/>
      <c r="G36" s="46"/>
      <c r="H36" s="46"/>
      <c r="I36" s="46"/>
      <c r="J36" s="72"/>
      <c r="K36" s="46"/>
      <c r="L36" s="44"/>
      <c r="M36" s="44"/>
      <c r="N36" s="46"/>
      <c r="O36" s="44"/>
      <c r="P36" s="44"/>
      <c r="Q36" s="44"/>
      <c r="R36" s="44"/>
      <c r="S36" s="44"/>
      <c r="T36" s="57"/>
      <c r="U36" s="57"/>
      <c r="V36" s="57"/>
      <c r="W36" s="57"/>
      <c r="X36" s="57"/>
      <c r="Y36" s="76"/>
      <c r="Z36" s="52"/>
      <c r="AA36" s="52"/>
      <c r="AB36" s="50"/>
      <c r="AC36" s="50"/>
    </row>
    <row r="37" spans="1:29" ht="18" customHeight="1">
      <c r="A37" s="141" t="s">
        <v>94</v>
      </c>
      <c r="B37" s="142"/>
      <c r="C37" s="143"/>
      <c r="D37" s="44">
        <f>D36</f>
        <v>0</v>
      </c>
      <c r="E37" s="44">
        <f t="shared" ref="E37:R37" si="4">E36</f>
        <v>0</v>
      </c>
      <c r="F37" s="44">
        <f t="shared" si="4"/>
        <v>0</v>
      </c>
      <c r="G37" s="44">
        <f t="shared" si="4"/>
        <v>0</v>
      </c>
      <c r="H37" s="44">
        <f t="shared" si="4"/>
        <v>0</v>
      </c>
      <c r="I37" s="44">
        <f t="shared" si="4"/>
        <v>0</v>
      </c>
      <c r="J37" s="82">
        <f t="shared" si="4"/>
        <v>0</v>
      </c>
      <c r="K37" s="44">
        <f t="shared" si="4"/>
        <v>0</v>
      </c>
      <c r="L37" s="44">
        <f t="shared" si="4"/>
        <v>0</v>
      </c>
      <c r="M37" s="44">
        <f t="shared" si="4"/>
        <v>0</v>
      </c>
      <c r="N37" s="44">
        <f t="shared" si="4"/>
        <v>0</v>
      </c>
      <c r="O37" s="44">
        <f t="shared" si="4"/>
        <v>0</v>
      </c>
      <c r="P37" s="44">
        <f t="shared" si="4"/>
        <v>0</v>
      </c>
      <c r="Q37" s="44">
        <f t="shared" si="4"/>
        <v>0</v>
      </c>
      <c r="R37" s="44">
        <f t="shared" si="4"/>
        <v>0</v>
      </c>
      <c r="S37" s="44">
        <v>0</v>
      </c>
      <c r="T37" s="57"/>
      <c r="U37" s="57"/>
      <c r="V37" s="57"/>
      <c r="W37" s="57"/>
      <c r="X37" s="57"/>
      <c r="Y37" s="76"/>
      <c r="Z37" s="10"/>
      <c r="AA37" s="10"/>
    </row>
    <row r="38" spans="1:29" ht="15" customHeight="1">
      <c r="A38" s="36" t="s">
        <v>54</v>
      </c>
      <c r="B38" s="15"/>
      <c r="C38" s="149" t="s">
        <v>23</v>
      </c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1"/>
      <c r="Y38" s="76"/>
    </row>
    <row r="39" spans="1:29" ht="17.25" customHeight="1">
      <c r="A39" s="36"/>
      <c r="B39" s="66"/>
      <c r="C39" s="93"/>
      <c r="D39" s="44"/>
      <c r="E39" s="44"/>
      <c r="F39" s="46"/>
      <c r="G39" s="46"/>
      <c r="H39" s="46"/>
      <c r="I39" s="46"/>
      <c r="J39" s="72"/>
      <c r="K39" s="46"/>
      <c r="L39" s="44"/>
      <c r="M39" s="44"/>
      <c r="N39" s="44"/>
      <c r="O39" s="44"/>
      <c r="P39" s="44"/>
      <c r="Q39" s="44"/>
      <c r="R39" s="44"/>
      <c r="S39" s="44"/>
      <c r="T39" s="55"/>
      <c r="U39" s="55"/>
      <c r="V39" s="55"/>
      <c r="W39" s="55"/>
      <c r="X39" s="55"/>
      <c r="Y39" s="76"/>
      <c r="Z39" s="10"/>
      <c r="AA39" s="10"/>
    </row>
    <row r="40" spans="1:29" ht="14.25" customHeight="1">
      <c r="A40" s="133" t="s">
        <v>55</v>
      </c>
      <c r="B40" s="134"/>
      <c r="C40" s="135"/>
      <c r="D40" s="44">
        <f>SUM(D39)</f>
        <v>0</v>
      </c>
      <c r="E40" s="44">
        <f t="shared" ref="E40:X40" si="5">SUM(E39)</f>
        <v>0</v>
      </c>
      <c r="F40" s="44">
        <f t="shared" si="5"/>
        <v>0</v>
      </c>
      <c r="G40" s="44">
        <f t="shared" si="5"/>
        <v>0</v>
      </c>
      <c r="H40" s="44">
        <f t="shared" si="5"/>
        <v>0</v>
      </c>
      <c r="I40" s="44">
        <f t="shared" si="5"/>
        <v>0</v>
      </c>
      <c r="J40" s="82">
        <f t="shared" si="5"/>
        <v>0</v>
      </c>
      <c r="K40" s="44">
        <f t="shared" si="5"/>
        <v>0</v>
      </c>
      <c r="L40" s="44">
        <f t="shared" si="5"/>
        <v>0</v>
      </c>
      <c r="M40" s="44">
        <f t="shared" si="5"/>
        <v>0</v>
      </c>
      <c r="N40" s="44">
        <f t="shared" si="5"/>
        <v>0</v>
      </c>
      <c r="O40" s="44">
        <f t="shared" si="5"/>
        <v>0</v>
      </c>
      <c r="P40" s="44">
        <f t="shared" si="5"/>
        <v>0</v>
      </c>
      <c r="Q40" s="44">
        <f t="shared" si="5"/>
        <v>0</v>
      </c>
      <c r="R40" s="44">
        <f t="shared" si="5"/>
        <v>0</v>
      </c>
      <c r="S40" s="44">
        <f t="shared" si="5"/>
        <v>0</v>
      </c>
      <c r="T40" s="44"/>
      <c r="U40" s="44"/>
      <c r="V40" s="44">
        <f t="shared" si="5"/>
        <v>0</v>
      </c>
      <c r="W40" s="44">
        <f t="shared" si="5"/>
        <v>0</v>
      </c>
      <c r="X40" s="44">
        <f t="shared" si="5"/>
        <v>0</v>
      </c>
      <c r="Y40" s="76"/>
      <c r="Z40" s="8"/>
      <c r="AA40" s="8"/>
    </row>
    <row r="41" spans="1:29" ht="21" hidden="1" customHeight="1">
      <c r="A41" s="14"/>
      <c r="B41" s="14"/>
      <c r="C41" s="83"/>
      <c r="D41" s="14"/>
      <c r="E41" s="14"/>
      <c r="F41" s="14"/>
      <c r="G41" s="14"/>
      <c r="H41" s="14"/>
      <c r="I41" s="14"/>
      <c r="J41" s="83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76"/>
      <c r="Z41" s="8"/>
      <c r="AA41" s="8"/>
    </row>
    <row r="42" spans="1:29">
      <c r="A42" s="16" t="s">
        <v>56</v>
      </c>
      <c r="B42" s="35"/>
      <c r="C42" s="114" t="s">
        <v>26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76"/>
    </row>
    <row r="43" spans="1:29" s="51" customFormat="1" ht="53.25" customHeight="1">
      <c r="A43" s="36" t="s">
        <v>102</v>
      </c>
      <c r="B43" s="67" t="s">
        <v>128</v>
      </c>
      <c r="C43" s="84" t="s">
        <v>114</v>
      </c>
      <c r="D43" s="41">
        <v>250</v>
      </c>
      <c r="E43" s="41">
        <f>D43</f>
        <v>250</v>
      </c>
      <c r="F43" s="41">
        <v>0</v>
      </c>
      <c r="G43" s="41">
        <v>0</v>
      </c>
      <c r="H43" s="41">
        <v>0</v>
      </c>
      <c r="I43" s="41">
        <v>0</v>
      </c>
      <c r="J43" s="84">
        <v>0</v>
      </c>
      <c r="K43" s="41">
        <v>0</v>
      </c>
      <c r="L43" s="41">
        <v>0</v>
      </c>
      <c r="M43" s="41">
        <f>E43</f>
        <v>250</v>
      </c>
      <c r="N43" s="41">
        <v>0</v>
      </c>
      <c r="O43" s="75">
        <f>D43</f>
        <v>250</v>
      </c>
      <c r="P43" s="41">
        <v>0</v>
      </c>
      <c r="Q43" s="41">
        <v>0</v>
      </c>
      <c r="R43" s="41">
        <f>M43</f>
        <v>250</v>
      </c>
      <c r="S43" s="41">
        <v>0</v>
      </c>
      <c r="T43" s="57">
        <v>0</v>
      </c>
      <c r="U43" s="57"/>
      <c r="V43" s="57">
        <v>0</v>
      </c>
      <c r="W43" s="57">
        <v>0</v>
      </c>
      <c r="X43" s="57">
        <v>0</v>
      </c>
      <c r="Y43" s="76"/>
      <c r="Z43" s="50"/>
      <c r="AA43" s="50"/>
      <c r="AB43" s="50"/>
      <c r="AC43" s="50"/>
    </row>
    <row r="44" spans="1:29" s="51" customFormat="1" ht="74.25" customHeight="1">
      <c r="A44" s="36" t="s">
        <v>96</v>
      </c>
      <c r="B44" s="68" t="s">
        <v>109</v>
      </c>
      <c r="C44" s="107" t="s">
        <v>121</v>
      </c>
      <c r="D44" s="44">
        <v>630.5</v>
      </c>
      <c r="E44" s="44">
        <f>D44</f>
        <v>630.5</v>
      </c>
      <c r="F44" s="46">
        <v>0</v>
      </c>
      <c r="G44" s="46">
        <v>0</v>
      </c>
      <c r="H44" s="46">
        <v>0</v>
      </c>
      <c r="I44" s="46">
        <v>0</v>
      </c>
      <c r="J44" s="72">
        <v>0</v>
      </c>
      <c r="K44" s="46">
        <v>0</v>
      </c>
      <c r="L44" s="44">
        <v>0</v>
      </c>
      <c r="M44" s="44">
        <f>E44</f>
        <v>630.5</v>
      </c>
      <c r="N44" s="46">
        <v>0</v>
      </c>
      <c r="O44" s="46">
        <f>M44</f>
        <v>630.5</v>
      </c>
      <c r="P44" s="44">
        <v>0</v>
      </c>
      <c r="Q44" s="44">
        <v>0</v>
      </c>
      <c r="R44" s="44">
        <v>0</v>
      </c>
      <c r="S44" s="44">
        <f>O44</f>
        <v>630.5</v>
      </c>
      <c r="T44" s="41">
        <v>19</v>
      </c>
      <c r="U44" s="1"/>
      <c r="V44" s="1">
        <v>432</v>
      </c>
      <c r="W44" s="1">
        <v>0</v>
      </c>
      <c r="X44" s="1">
        <v>898.56</v>
      </c>
      <c r="Y44" s="76"/>
      <c r="Z44" s="50"/>
      <c r="AA44" s="50"/>
      <c r="AB44" s="50"/>
      <c r="AC44" s="50"/>
    </row>
    <row r="45" spans="1:29" s="51" customFormat="1" ht="60.75" customHeight="1">
      <c r="A45" s="36" t="s">
        <v>110</v>
      </c>
      <c r="B45" s="68" t="s">
        <v>85</v>
      </c>
      <c r="C45" s="94" t="s">
        <v>89</v>
      </c>
      <c r="D45" s="44">
        <v>4357.1899999999996</v>
      </c>
      <c r="E45" s="44">
        <v>0</v>
      </c>
      <c r="F45" s="46">
        <f>D45</f>
        <v>4357.1899999999996</v>
      </c>
      <c r="G45" s="46">
        <v>0</v>
      </c>
      <c r="H45" s="46">
        <v>0</v>
      </c>
      <c r="I45" s="46">
        <v>0</v>
      </c>
      <c r="J45" s="72">
        <v>0</v>
      </c>
      <c r="K45" s="46">
        <f>F45</f>
        <v>4357.1899999999996</v>
      </c>
      <c r="L45" s="44">
        <v>0</v>
      </c>
      <c r="M45" s="44">
        <f>K45</f>
        <v>4357.1899999999996</v>
      </c>
      <c r="N45" s="46">
        <f>M45</f>
        <v>4357.1899999999996</v>
      </c>
      <c r="O45" s="46">
        <v>0</v>
      </c>
      <c r="P45" s="44">
        <v>0</v>
      </c>
      <c r="Q45" s="44">
        <f>N45/2</f>
        <v>2178.5949999999998</v>
      </c>
      <c r="R45" s="44">
        <v>0</v>
      </c>
      <c r="S45" s="44">
        <f>Q45</f>
        <v>2178.5949999999998</v>
      </c>
      <c r="T45" s="1"/>
      <c r="U45" s="1"/>
      <c r="V45" s="1">
        <v>644.20000000000005</v>
      </c>
      <c r="W45" s="1">
        <v>0</v>
      </c>
      <c r="X45" s="1">
        <v>1436.66</v>
      </c>
      <c r="Y45" s="76"/>
      <c r="Z45" s="50"/>
      <c r="AA45" s="50"/>
      <c r="AB45" s="50"/>
      <c r="AC45" s="50"/>
    </row>
    <row r="46" spans="1:29" ht="15.75" customHeight="1">
      <c r="A46" s="137" t="s">
        <v>57</v>
      </c>
      <c r="B46" s="137"/>
      <c r="C46" s="137"/>
      <c r="D46" s="43">
        <f t="shared" ref="D46:X46" si="6">SUM(D43:D45)</f>
        <v>5237.6899999999996</v>
      </c>
      <c r="E46" s="43">
        <f t="shared" si="6"/>
        <v>880.5</v>
      </c>
      <c r="F46" s="43">
        <f t="shared" si="6"/>
        <v>4357.1899999999996</v>
      </c>
      <c r="G46" s="43">
        <f t="shared" si="6"/>
        <v>0</v>
      </c>
      <c r="H46" s="43">
        <f t="shared" si="6"/>
        <v>0</v>
      </c>
      <c r="I46" s="43">
        <f t="shared" si="6"/>
        <v>0</v>
      </c>
      <c r="J46" s="79">
        <f t="shared" si="6"/>
        <v>0</v>
      </c>
      <c r="K46" s="43">
        <f t="shared" si="6"/>
        <v>4357.1899999999996</v>
      </c>
      <c r="L46" s="43">
        <f t="shared" si="6"/>
        <v>0</v>
      </c>
      <c r="M46" s="43">
        <f t="shared" si="6"/>
        <v>5237.6899999999996</v>
      </c>
      <c r="N46" s="43">
        <f t="shared" si="6"/>
        <v>4357.1899999999996</v>
      </c>
      <c r="O46" s="43">
        <f t="shared" si="6"/>
        <v>880.5</v>
      </c>
      <c r="P46" s="43">
        <f t="shared" si="6"/>
        <v>0</v>
      </c>
      <c r="Q46" s="43">
        <f t="shared" si="6"/>
        <v>2178.5949999999998</v>
      </c>
      <c r="R46" s="43">
        <f t="shared" si="6"/>
        <v>250</v>
      </c>
      <c r="S46" s="43">
        <f t="shared" si="6"/>
        <v>2809.0949999999998</v>
      </c>
      <c r="T46" s="43">
        <f t="shared" si="6"/>
        <v>19</v>
      </c>
      <c r="U46" s="43">
        <f t="shared" si="6"/>
        <v>0</v>
      </c>
      <c r="V46" s="43">
        <f t="shared" si="6"/>
        <v>1076.2</v>
      </c>
      <c r="W46" s="43">
        <f t="shared" si="6"/>
        <v>0</v>
      </c>
      <c r="X46" s="43">
        <f t="shared" si="6"/>
        <v>2335.2200000000003</v>
      </c>
      <c r="Y46" s="8"/>
      <c r="Z46" s="8"/>
      <c r="AA46" s="8"/>
    </row>
    <row r="47" spans="1:29" s="51" customFormat="1">
      <c r="A47" s="137" t="s">
        <v>31</v>
      </c>
      <c r="B47" s="137"/>
      <c r="C47" s="137"/>
      <c r="D47" s="45">
        <f t="shared" ref="D47:S47" si="7">D21+D24+D27+D40+D46+D31+D37</f>
        <v>6716.0399999999991</v>
      </c>
      <c r="E47" s="45">
        <f t="shared" si="7"/>
        <v>2358.85</v>
      </c>
      <c r="F47" s="45">
        <f t="shared" si="7"/>
        <v>4357.1899999999996</v>
      </c>
      <c r="G47" s="45">
        <f t="shared" si="7"/>
        <v>0</v>
      </c>
      <c r="H47" s="45">
        <f t="shared" si="7"/>
        <v>0</v>
      </c>
      <c r="I47" s="45">
        <f t="shared" si="7"/>
        <v>0</v>
      </c>
      <c r="J47" s="85">
        <f t="shared" si="7"/>
        <v>0</v>
      </c>
      <c r="K47" s="45">
        <f t="shared" si="7"/>
        <v>4357.1899999999996</v>
      </c>
      <c r="L47" s="45">
        <f t="shared" si="7"/>
        <v>0</v>
      </c>
      <c r="M47" s="45">
        <f t="shared" si="7"/>
        <v>6716.0399999999991</v>
      </c>
      <c r="N47" s="45">
        <f t="shared" si="7"/>
        <v>5505.86</v>
      </c>
      <c r="O47" s="45">
        <f t="shared" si="7"/>
        <v>1210.18</v>
      </c>
      <c r="P47" s="45">
        <f t="shared" si="7"/>
        <v>0</v>
      </c>
      <c r="Q47" s="45">
        <f t="shared" si="7"/>
        <v>2178.5949999999998</v>
      </c>
      <c r="R47" s="45">
        <f t="shared" si="7"/>
        <v>907.1</v>
      </c>
      <c r="S47" s="45">
        <f t="shared" si="7"/>
        <v>3630.3449999999998</v>
      </c>
      <c r="T47" s="45"/>
      <c r="U47" s="45"/>
      <c r="V47" s="45">
        <f>V21+V24+V27+V40+V46</f>
        <v>1076.2</v>
      </c>
      <c r="W47" s="45">
        <f>W21+W24+W27+W40+W46</f>
        <v>0</v>
      </c>
      <c r="X47" s="45">
        <f>X21+X24+X27+X40+X46</f>
        <v>2335.2200000000003</v>
      </c>
      <c r="Y47" s="52"/>
      <c r="Z47" s="52"/>
      <c r="AA47" s="52"/>
      <c r="AB47" s="50"/>
      <c r="AC47" s="50"/>
    </row>
    <row r="48" spans="1:29" ht="16.149999999999999" customHeight="1">
      <c r="A48" s="37" t="s">
        <v>27</v>
      </c>
      <c r="B48" s="38"/>
      <c r="C48" s="152" t="s">
        <v>8</v>
      </c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4"/>
      <c r="Y48" s="10"/>
      <c r="Z48" s="10"/>
      <c r="AA48" s="10"/>
    </row>
    <row r="49" spans="1:27" ht="16.899999999999999" customHeight="1">
      <c r="A49" s="133" t="s">
        <v>48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5"/>
      <c r="Y49" s="8"/>
      <c r="Z49" s="8"/>
      <c r="AA49" s="8"/>
    </row>
    <row r="50" spans="1:27" ht="17.25" customHeight="1">
      <c r="A50" s="16" t="s">
        <v>49</v>
      </c>
      <c r="B50" s="34"/>
      <c r="C50" s="149" t="s">
        <v>30</v>
      </c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1"/>
      <c r="Y50" s="8"/>
      <c r="Z50" s="8"/>
      <c r="AA50" s="8"/>
    </row>
    <row r="51" spans="1:27">
      <c r="A51" s="144" t="s">
        <v>51</v>
      </c>
      <c r="B51" s="144"/>
      <c r="C51" s="144"/>
      <c r="D51" s="55"/>
      <c r="E51" s="55"/>
      <c r="F51" s="23"/>
      <c r="G51" s="23"/>
      <c r="H51" s="23"/>
      <c r="I51" s="23"/>
      <c r="J51" s="86"/>
      <c r="K51" s="33"/>
      <c r="L51" s="33"/>
      <c r="M51" s="33"/>
      <c r="N51" s="33"/>
      <c r="O51" s="11"/>
      <c r="P51" s="11"/>
      <c r="Q51" s="55"/>
      <c r="R51" s="55"/>
      <c r="S51" s="55"/>
      <c r="T51" s="55"/>
      <c r="U51" s="55"/>
      <c r="V51" s="55"/>
      <c r="W51" s="57"/>
      <c r="X51" s="57"/>
      <c r="Y51" s="10"/>
      <c r="Z51" s="10"/>
      <c r="AA51" s="10"/>
    </row>
    <row r="52" spans="1:27" ht="14.25" customHeight="1">
      <c r="A52" s="16" t="s">
        <v>50</v>
      </c>
      <c r="B52" s="149" t="s">
        <v>21</v>
      </c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1"/>
      <c r="Y52" s="8"/>
      <c r="Z52" s="8"/>
      <c r="AA52" s="8"/>
    </row>
    <row r="53" spans="1:27" ht="50.25" customHeight="1">
      <c r="A53" s="36" t="s">
        <v>86</v>
      </c>
      <c r="B53" s="69" t="s">
        <v>101</v>
      </c>
      <c r="C53" s="84" t="s">
        <v>118</v>
      </c>
      <c r="D53" s="44">
        <v>380.97</v>
      </c>
      <c r="E53" s="44">
        <f>D53</f>
        <v>380.97</v>
      </c>
      <c r="F53" s="46">
        <v>0</v>
      </c>
      <c r="G53" s="46">
        <v>0</v>
      </c>
      <c r="H53" s="46">
        <v>0</v>
      </c>
      <c r="I53" s="46">
        <v>0</v>
      </c>
      <c r="J53" s="72">
        <v>0</v>
      </c>
      <c r="K53" s="46">
        <v>0</v>
      </c>
      <c r="L53" s="44">
        <v>0</v>
      </c>
      <c r="M53" s="44">
        <f>E53</f>
        <v>380.97</v>
      </c>
      <c r="N53" s="44">
        <f>D53</f>
        <v>380.97</v>
      </c>
      <c r="O53" s="44">
        <v>0</v>
      </c>
      <c r="P53" s="44">
        <v>0</v>
      </c>
      <c r="Q53" s="44">
        <v>0</v>
      </c>
      <c r="R53" s="44">
        <f>Q53</f>
        <v>0</v>
      </c>
      <c r="S53" s="44">
        <f>D53</f>
        <v>380.97</v>
      </c>
      <c r="T53" s="6">
        <v>0</v>
      </c>
      <c r="U53" s="6"/>
      <c r="V53" s="6">
        <v>0</v>
      </c>
      <c r="W53" s="41">
        <v>0</v>
      </c>
      <c r="X53" s="41">
        <v>0</v>
      </c>
      <c r="Y53" s="8"/>
      <c r="Z53" s="8"/>
      <c r="AA53" s="8"/>
    </row>
    <row r="54" spans="1:27">
      <c r="A54" s="133" t="s">
        <v>52</v>
      </c>
      <c r="B54" s="134"/>
      <c r="C54" s="135"/>
      <c r="D54" s="47">
        <f t="shared" ref="D54:S54" si="8">SUM(D53:D53)</f>
        <v>380.97</v>
      </c>
      <c r="E54" s="47">
        <f t="shared" si="8"/>
        <v>380.97</v>
      </c>
      <c r="F54" s="47">
        <f t="shared" si="8"/>
        <v>0</v>
      </c>
      <c r="G54" s="47">
        <f t="shared" si="8"/>
        <v>0</v>
      </c>
      <c r="H54" s="47">
        <f t="shared" si="8"/>
        <v>0</v>
      </c>
      <c r="I54" s="47">
        <f t="shared" si="8"/>
        <v>0</v>
      </c>
      <c r="J54" s="87">
        <f t="shared" si="8"/>
        <v>0</v>
      </c>
      <c r="K54" s="47">
        <f t="shared" si="8"/>
        <v>0</v>
      </c>
      <c r="L54" s="47">
        <f t="shared" si="8"/>
        <v>0</v>
      </c>
      <c r="M54" s="47">
        <f t="shared" si="8"/>
        <v>380.97</v>
      </c>
      <c r="N54" s="47">
        <f t="shared" si="8"/>
        <v>380.97</v>
      </c>
      <c r="O54" s="47">
        <f t="shared" si="8"/>
        <v>0</v>
      </c>
      <c r="P54" s="47">
        <f t="shared" si="8"/>
        <v>0</v>
      </c>
      <c r="Q54" s="47">
        <f t="shared" si="8"/>
        <v>0</v>
      </c>
      <c r="R54" s="47">
        <f t="shared" si="8"/>
        <v>0</v>
      </c>
      <c r="S54" s="47">
        <f t="shared" si="8"/>
        <v>380.97</v>
      </c>
      <c r="T54" s="47"/>
      <c r="U54" s="47"/>
      <c r="V54" s="47">
        <f>SUM(V53:V53)</f>
        <v>0</v>
      </c>
      <c r="W54" s="47">
        <f>SUM(W53:W53)</f>
        <v>0</v>
      </c>
      <c r="X54" s="47">
        <f>SUM(X53:X53)</f>
        <v>0</v>
      </c>
    </row>
    <row r="55" spans="1:27">
      <c r="A55" s="40" t="s">
        <v>58</v>
      </c>
      <c r="B55" s="146" t="s">
        <v>80</v>
      </c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8"/>
    </row>
    <row r="56" spans="1:27" ht="11.25" customHeight="1">
      <c r="A56" s="16"/>
      <c r="B56" s="35"/>
      <c r="C56" s="81"/>
      <c r="D56" s="57"/>
      <c r="E56" s="57"/>
      <c r="F56" s="33"/>
      <c r="G56" s="33"/>
      <c r="H56" s="33"/>
      <c r="I56" s="33"/>
      <c r="J56" s="80"/>
      <c r="K56" s="33"/>
      <c r="L56" s="57"/>
      <c r="M56" s="57"/>
      <c r="N56" s="2"/>
      <c r="O56" s="2"/>
      <c r="P56" s="2"/>
      <c r="Q56" s="57"/>
      <c r="R56" s="57"/>
      <c r="S56" s="57"/>
      <c r="T56" s="55"/>
      <c r="U56" s="55"/>
      <c r="V56" s="55"/>
      <c r="W56" s="14"/>
      <c r="X56" s="14"/>
    </row>
    <row r="57" spans="1:27" ht="10.5" customHeight="1">
      <c r="A57" s="137" t="s">
        <v>59</v>
      </c>
      <c r="B57" s="137"/>
      <c r="C57" s="137"/>
      <c r="D57" s="2"/>
      <c r="E57" s="57"/>
      <c r="F57" s="57"/>
      <c r="G57" s="57"/>
      <c r="H57" s="57"/>
      <c r="I57" s="57"/>
      <c r="J57" s="81"/>
      <c r="K57" s="57"/>
      <c r="L57" s="57"/>
      <c r="M57" s="57"/>
      <c r="N57" s="2"/>
      <c r="O57" s="2"/>
      <c r="P57" s="2"/>
      <c r="Q57" s="57"/>
      <c r="R57" s="57"/>
      <c r="S57" s="57"/>
      <c r="T57" s="55"/>
      <c r="U57" s="55"/>
      <c r="V57" s="55"/>
      <c r="W57" s="14"/>
      <c r="X57" s="14"/>
    </row>
    <row r="58" spans="1:27" ht="17.25" customHeight="1">
      <c r="A58" s="36" t="s">
        <v>53</v>
      </c>
      <c r="B58" s="158" t="s">
        <v>25</v>
      </c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60"/>
      <c r="Y58" s="8"/>
      <c r="Z58" s="8"/>
      <c r="AA58" s="8"/>
    </row>
    <row r="59" spans="1:27" ht="17.25" customHeight="1">
      <c r="A59" s="1"/>
      <c r="B59" s="1"/>
      <c r="C59" s="78"/>
      <c r="D59" s="1"/>
      <c r="E59" s="57"/>
      <c r="F59" s="33"/>
      <c r="G59" s="33"/>
      <c r="H59" s="33"/>
      <c r="I59" s="33"/>
      <c r="J59" s="80"/>
      <c r="K59" s="33"/>
      <c r="L59" s="57"/>
      <c r="M59" s="5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8"/>
      <c r="Z59" s="8"/>
      <c r="AA59" s="8"/>
    </row>
    <row r="60" spans="1:27">
      <c r="A60" s="133" t="s">
        <v>60</v>
      </c>
      <c r="B60" s="134"/>
      <c r="C60" s="135"/>
      <c r="D60" s="2"/>
      <c r="E60" s="57"/>
      <c r="F60" s="57"/>
      <c r="G60" s="57"/>
      <c r="H60" s="57"/>
      <c r="I60" s="57"/>
      <c r="J60" s="81"/>
      <c r="K60" s="57"/>
      <c r="L60" s="57"/>
      <c r="M60" s="57"/>
      <c r="N60" s="2"/>
      <c r="O60" s="2"/>
      <c r="P60" s="2"/>
      <c r="Q60" s="57"/>
      <c r="R60" s="57"/>
      <c r="S60" s="57"/>
      <c r="T60" s="55"/>
      <c r="U60" s="55"/>
      <c r="V60" s="55"/>
      <c r="W60" s="14"/>
      <c r="X60" s="14"/>
    </row>
    <row r="61" spans="1:27">
      <c r="A61" s="39" t="s">
        <v>61</v>
      </c>
      <c r="B61" s="114" t="s">
        <v>23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</row>
    <row r="62" spans="1:27" ht="57.75" customHeight="1">
      <c r="A62" s="39" t="s">
        <v>87</v>
      </c>
      <c r="B62" s="70" t="s">
        <v>113</v>
      </c>
      <c r="C62" s="95" t="s">
        <v>123</v>
      </c>
      <c r="D62" s="44">
        <v>187</v>
      </c>
      <c r="E62" s="44">
        <f>D62</f>
        <v>187</v>
      </c>
      <c r="F62" s="44">
        <v>0</v>
      </c>
      <c r="G62" s="44">
        <v>0</v>
      </c>
      <c r="H62" s="44">
        <v>0</v>
      </c>
      <c r="I62" s="44">
        <v>0</v>
      </c>
      <c r="J62" s="82">
        <v>0</v>
      </c>
      <c r="K62" s="44">
        <v>0</v>
      </c>
      <c r="L62" s="44">
        <v>0</v>
      </c>
      <c r="M62" s="44">
        <f>E62</f>
        <v>187</v>
      </c>
      <c r="N62" s="44">
        <f>M62</f>
        <v>187</v>
      </c>
      <c r="O62" s="44">
        <v>0</v>
      </c>
      <c r="P62" s="44">
        <v>0</v>
      </c>
      <c r="Q62" s="44">
        <v>0</v>
      </c>
      <c r="R62" s="44">
        <f>O62/2</f>
        <v>0</v>
      </c>
      <c r="S62" s="44">
        <f>N62</f>
        <v>187</v>
      </c>
      <c r="T62" s="41">
        <v>0</v>
      </c>
      <c r="U62" s="41"/>
      <c r="V62" s="41">
        <v>0</v>
      </c>
      <c r="W62" s="41">
        <v>0</v>
      </c>
      <c r="X62" s="41">
        <v>0</v>
      </c>
    </row>
    <row r="63" spans="1:27" ht="57.75" customHeight="1">
      <c r="A63" s="39" t="s">
        <v>112</v>
      </c>
      <c r="B63" s="108" t="s">
        <v>124</v>
      </c>
      <c r="C63" s="84" t="s">
        <v>123</v>
      </c>
      <c r="D63" s="41">
        <v>130.15600000000001</v>
      </c>
      <c r="E63" s="41">
        <f>D63</f>
        <v>130.15600000000001</v>
      </c>
      <c r="F63" s="41">
        <v>0</v>
      </c>
      <c r="G63" s="41">
        <v>0</v>
      </c>
      <c r="H63" s="41">
        <v>0</v>
      </c>
      <c r="I63" s="41">
        <v>0</v>
      </c>
      <c r="J63" s="84">
        <v>0</v>
      </c>
      <c r="K63" s="41">
        <v>0</v>
      </c>
      <c r="L63" s="41">
        <v>0</v>
      </c>
      <c r="M63" s="41">
        <f>E63</f>
        <v>130.15600000000001</v>
      </c>
      <c r="N63" s="41">
        <v>0</v>
      </c>
      <c r="O63" s="41">
        <f>D63</f>
        <v>130.15600000000001</v>
      </c>
      <c r="P63" s="41">
        <v>0</v>
      </c>
      <c r="Q63" s="41">
        <v>0</v>
      </c>
      <c r="R63" s="41">
        <v>0</v>
      </c>
      <c r="S63" s="41">
        <f>O63</f>
        <v>130.15600000000001</v>
      </c>
      <c r="T63" s="41">
        <v>0</v>
      </c>
      <c r="U63" s="41"/>
      <c r="V63" s="41">
        <v>0</v>
      </c>
      <c r="W63" s="41">
        <v>0</v>
      </c>
      <c r="X63" s="41">
        <v>0</v>
      </c>
    </row>
    <row r="64" spans="1:27" ht="72.75" customHeight="1">
      <c r="A64" s="39" t="s">
        <v>122</v>
      </c>
      <c r="B64" s="67" t="s">
        <v>126</v>
      </c>
      <c r="C64" s="84" t="s">
        <v>123</v>
      </c>
      <c r="D64" s="41">
        <v>480</v>
      </c>
      <c r="E64" s="41">
        <f>D64</f>
        <v>480</v>
      </c>
      <c r="F64" s="41">
        <v>0</v>
      </c>
      <c r="G64" s="41">
        <v>0</v>
      </c>
      <c r="H64" s="41">
        <v>0</v>
      </c>
      <c r="I64" s="41">
        <v>0</v>
      </c>
      <c r="J64" s="84">
        <v>0</v>
      </c>
      <c r="K64" s="41">
        <v>0</v>
      </c>
      <c r="L64" s="41">
        <v>0</v>
      </c>
      <c r="M64" s="41">
        <f>E64</f>
        <v>480</v>
      </c>
      <c r="N64" s="41">
        <v>0</v>
      </c>
      <c r="O64" s="41">
        <f>D64</f>
        <v>480</v>
      </c>
      <c r="P64" s="41">
        <v>0</v>
      </c>
      <c r="Q64" s="41">
        <v>0</v>
      </c>
      <c r="R64" s="41">
        <v>0</v>
      </c>
      <c r="S64" s="41">
        <f>O64</f>
        <v>480</v>
      </c>
      <c r="T64" s="41">
        <v>0</v>
      </c>
      <c r="U64" s="41"/>
      <c r="V64" s="41">
        <v>0</v>
      </c>
      <c r="W64" s="41">
        <v>0</v>
      </c>
      <c r="X64" s="41">
        <v>0</v>
      </c>
    </row>
    <row r="65" spans="1:24" ht="79.5" customHeight="1">
      <c r="A65" s="39" t="s">
        <v>125</v>
      </c>
      <c r="B65" s="67" t="s">
        <v>127</v>
      </c>
      <c r="C65" s="84" t="s">
        <v>123</v>
      </c>
      <c r="D65" s="41">
        <v>227.69</v>
      </c>
      <c r="E65" s="41">
        <f>D65</f>
        <v>227.69</v>
      </c>
      <c r="F65" s="41">
        <v>0</v>
      </c>
      <c r="G65" s="41">
        <v>0</v>
      </c>
      <c r="H65" s="41">
        <v>0</v>
      </c>
      <c r="I65" s="41">
        <v>0</v>
      </c>
      <c r="J65" s="84">
        <v>0</v>
      </c>
      <c r="K65" s="41">
        <v>0</v>
      </c>
      <c r="L65" s="41">
        <v>0</v>
      </c>
      <c r="M65" s="41">
        <f>E65</f>
        <v>227.69</v>
      </c>
      <c r="N65" s="41">
        <v>0</v>
      </c>
      <c r="O65" s="41">
        <f>D65</f>
        <v>227.69</v>
      </c>
      <c r="P65" s="41">
        <v>0</v>
      </c>
      <c r="Q65" s="41">
        <v>0</v>
      </c>
      <c r="R65" s="41">
        <v>0</v>
      </c>
      <c r="S65" s="41">
        <f>O65</f>
        <v>227.69</v>
      </c>
      <c r="T65" s="41">
        <v>0</v>
      </c>
      <c r="U65" s="41"/>
      <c r="V65" s="41">
        <v>0</v>
      </c>
      <c r="W65" s="41">
        <v>0</v>
      </c>
      <c r="X65" s="41">
        <v>0</v>
      </c>
    </row>
    <row r="66" spans="1:24" ht="16.5" customHeight="1">
      <c r="A66" s="133" t="s">
        <v>62</v>
      </c>
      <c r="B66" s="134"/>
      <c r="C66" s="135"/>
      <c r="D66" s="47">
        <f>D65+D64+D63+D62</f>
        <v>1024.846</v>
      </c>
      <c r="E66" s="47">
        <f t="shared" ref="E66:X66" si="9">E65+E64+E63+E62</f>
        <v>1024.846</v>
      </c>
      <c r="F66" s="47">
        <f t="shared" si="9"/>
        <v>0</v>
      </c>
      <c r="G66" s="47">
        <f t="shared" si="9"/>
        <v>0</v>
      </c>
      <c r="H66" s="47">
        <f t="shared" si="9"/>
        <v>0</v>
      </c>
      <c r="I66" s="47">
        <f t="shared" si="9"/>
        <v>0</v>
      </c>
      <c r="J66" s="47">
        <f t="shared" si="9"/>
        <v>0</v>
      </c>
      <c r="K66" s="47">
        <f t="shared" si="9"/>
        <v>0</v>
      </c>
      <c r="L66" s="47">
        <f t="shared" si="9"/>
        <v>0</v>
      </c>
      <c r="M66" s="47">
        <f t="shared" si="9"/>
        <v>1024.846</v>
      </c>
      <c r="N66" s="47">
        <f t="shared" si="9"/>
        <v>187</v>
      </c>
      <c r="O66" s="47">
        <f t="shared" si="9"/>
        <v>837.846</v>
      </c>
      <c r="P66" s="47">
        <f t="shared" si="9"/>
        <v>0</v>
      </c>
      <c r="Q66" s="47">
        <f t="shared" si="9"/>
        <v>0</v>
      </c>
      <c r="R66" s="47">
        <f t="shared" si="9"/>
        <v>0</v>
      </c>
      <c r="S66" s="47">
        <f t="shared" si="9"/>
        <v>1024.846</v>
      </c>
      <c r="T66" s="47">
        <f t="shared" si="9"/>
        <v>0</v>
      </c>
      <c r="U66" s="47">
        <f t="shared" si="9"/>
        <v>0</v>
      </c>
      <c r="V66" s="47">
        <f t="shared" si="9"/>
        <v>0</v>
      </c>
      <c r="W66" s="47">
        <f t="shared" si="9"/>
        <v>0</v>
      </c>
      <c r="X66" s="47">
        <f t="shared" si="9"/>
        <v>0</v>
      </c>
    </row>
    <row r="67" spans="1:24" ht="0.75" hidden="1" customHeight="1">
      <c r="A67" s="14"/>
      <c r="B67" s="14"/>
      <c r="C67" s="83"/>
      <c r="D67" s="14"/>
      <c r="E67" s="14"/>
      <c r="F67" s="14"/>
      <c r="G67" s="14"/>
      <c r="H67" s="14"/>
      <c r="I67" s="14"/>
      <c r="J67" s="83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5" customHeight="1">
      <c r="A68" s="15" t="s">
        <v>63</v>
      </c>
      <c r="B68" s="146" t="s">
        <v>26</v>
      </c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8"/>
    </row>
    <row r="69" spans="1:24" ht="53.25" customHeight="1">
      <c r="A69" s="36" t="s">
        <v>88</v>
      </c>
      <c r="B69" s="68" t="s">
        <v>85</v>
      </c>
      <c r="C69" s="94" t="s">
        <v>89</v>
      </c>
      <c r="D69" s="48">
        <v>2146.08</v>
      </c>
      <c r="E69" s="44">
        <v>0</v>
      </c>
      <c r="F69" s="46">
        <f>D69</f>
        <v>2146.08</v>
      </c>
      <c r="G69" s="46">
        <v>0</v>
      </c>
      <c r="H69" s="46">
        <v>0</v>
      </c>
      <c r="I69" s="46">
        <v>0</v>
      </c>
      <c r="J69" s="72">
        <v>0</v>
      </c>
      <c r="K69" s="46">
        <f>F69</f>
        <v>2146.08</v>
      </c>
      <c r="L69" s="44">
        <v>0</v>
      </c>
      <c r="M69" s="44">
        <f>D69</f>
        <v>2146.08</v>
      </c>
      <c r="N69" s="71">
        <f>D69</f>
        <v>2146.08</v>
      </c>
      <c r="O69" s="71">
        <v>0</v>
      </c>
      <c r="P69" s="71">
        <v>0</v>
      </c>
      <c r="Q69" s="71">
        <f>N69/2</f>
        <v>1073.04</v>
      </c>
      <c r="R69" s="71">
        <v>0</v>
      </c>
      <c r="S69" s="71">
        <f>Q69</f>
        <v>1073.04</v>
      </c>
      <c r="T69" s="71">
        <v>0</v>
      </c>
      <c r="U69" s="71"/>
      <c r="V69" s="71">
        <v>284.7</v>
      </c>
      <c r="W69" s="71">
        <v>0</v>
      </c>
      <c r="X69" s="71">
        <v>515.35</v>
      </c>
    </row>
    <row r="70" spans="1:24" ht="15" customHeight="1">
      <c r="A70" s="133" t="s">
        <v>64</v>
      </c>
      <c r="B70" s="134"/>
      <c r="C70" s="135"/>
      <c r="D70" s="48">
        <f t="shared" ref="D70:S70" si="10">SUM(D69:D69)</f>
        <v>2146.08</v>
      </c>
      <c r="E70" s="48">
        <f t="shared" si="10"/>
        <v>0</v>
      </c>
      <c r="F70" s="48">
        <f t="shared" si="10"/>
        <v>2146.08</v>
      </c>
      <c r="G70" s="48">
        <f t="shared" si="10"/>
        <v>0</v>
      </c>
      <c r="H70" s="48">
        <f t="shared" si="10"/>
        <v>0</v>
      </c>
      <c r="I70" s="48">
        <f t="shared" si="10"/>
        <v>0</v>
      </c>
      <c r="J70" s="88">
        <f t="shared" si="10"/>
        <v>0</v>
      </c>
      <c r="K70" s="48">
        <f t="shared" si="10"/>
        <v>2146.08</v>
      </c>
      <c r="L70" s="48">
        <f t="shared" si="10"/>
        <v>0</v>
      </c>
      <c r="M70" s="48">
        <f>SUM(M69:M69)</f>
        <v>2146.08</v>
      </c>
      <c r="N70" s="48">
        <f t="shared" si="10"/>
        <v>2146.08</v>
      </c>
      <c r="O70" s="48">
        <f t="shared" si="10"/>
        <v>0</v>
      </c>
      <c r="P70" s="48">
        <f t="shared" si="10"/>
        <v>0</v>
      </c>
      <c r="Q70" s="48">
        <f t="shared" si="10"/>
        <v>1073.04</v>
      </c>
      <c r="R70" s="48">
        <f t="shared" si="10"/>
        <v>0</v>
      </c>
      <c r="S70" s="48">
        <f t="shared" si="10"/>
        <v>1073.04</v>
      </c>
      <c r="T70" s="48"/>
      <c r="U70" s="48"/>
      <c r="V70" s="48">
        <f>SUM(V69:V69)</f>
        <v>284.7</v>
      </c>
      <c r="W70" s="48">
        <f>SUM(W69:W69)</f>
        <v>0</v>
      </c>
      <c r="X70" s="48">
        <f>SUM(X69:X69)</f>
        <v>515.35</v>
      </c>
    </row>
    <row r="71" spans="1:24">
      <c r="A71" s="133" t="s">
        <v>32</v>
      </c>
      <c r="B71" s="134"/>
      <c r="C71" s="135"/>
      <c r="D71" s="45">
        <f t="shared" ref="D71:S71" si="11">D51+D54+D57+D60+D66+D70</f>
        <v>3551.8959999999997</v>
      </c>
      <c r="E71" s="45">
        <f t="shared" si="11"/>
        <v>1405.816</v>
      </c>
      <c r="F71" s="45">
        <f t="shared" si="11"/>
        <v>2146.08</v>
      </c>
      <c r="G71" s="45">
        <f t="shared" si="11"/>
        <v>0</v>
      </c>
      <c r="H71" s="45">
        <f t="shared" si="11"/>
        <v>0</v>
      </c>
      <c r="I71" s="45">
        <f t="shared" si="11"/>
        <v>0</v>
      </c>
      <c r="J71" s="85">
        <f t="shared" si="11"/>
        <v>0</v>
      </c>
      <c r="K71" s="45">
        <f t="shared" si="11"/>
        <v>2146.08</v>
      </c>
      <c r="L71" s="45">
        <f t="shared" si="11"/>
        <v>0</v>
      </c>
      <c r="M71" s="45">
        <f t="shared" si="11"/>
        <v>3551.8959999999997</v>
      </c>
      <c r="N71" s="45">
        <f t="shared" si="11"/>
        <v>2714.05</v>
      </c>
      <c r="O71" s="45">
        <f t="shared" si="11"/>
        <v>837.846</v>
      </c>
      <c r="P71" s="45">
        <f t="shared" si="11"/>
        <v>0</v>
      </c>
      <c r="Q71" s="45">
        <f t="shared" si="11"/>
        <v>1073.04</v>
      </c>
      <c r="R71" s="45">
        <f t="shared" si="11"/>
        <v>0</v>
      </c>
      <c r="S71" s="45">
        <f t="shared" si="11"/>
        <v>2478.8559999999998</v>
      </c>
      <c r="T71" s="45"/>
      <c r="U71" s="45"/>
      <c r="V71" s="45">
        <f>V51+V54+V57+V60+V66+V70</f>
        <v>284.7</v>
      </c>
      <c r="W71" s="45">
        <f>W51+W54+W57+W60+W66+W70</f>
        <v>0</v>
      </c>
      <c r="X71" s="45">
        <f>X51+X54+X57+X60+X66+X70</f>
        <v>515.35</v>
      </c>
    </row>
    <row r="72" spans="1:24">
      <c r="A72" s="155" t="s">
        <v>81</v>
      </c>
      <c r="B72" s="156"/>
      <c r="C72" s="157"/>
      <c r="D72" s="45">
        <f t="shared" ref="D72:S72" si="12">D47+D71</f>
        <v>10267.935999999998</v>
      </c>
      <c r="E72" s="45">
        <f t="shared" si="12"/>
        <v>3764.6660000000002</v>
      </c>
      <c r="F72" s="45">
        <f t="shared" si="12"/>
        <v>6503.2699999999995</v>
      </c>
      <c r="G72" s="45">
        <f t="shared" si="12"/>
        <v>0</v>
      </c>
      <c r="H72" s="45">
        <f t="shared" si="12"/>
        <v>0</v>
      </c>
      <c r="I72" s="45">
        <f t="shared" si="12"/>
        <v>0</v>
      </c>
      <c r="J72" s="85">
        <f t="shared" si="12"/>
        <v>0</v>
      </c>
      <c r="K72" s="45">
        <f t="shared" si="12"/>
        <v>6503.2699999999995</v>
      </c>
      <c r="L72" s="45">
        <f t="shared" si="12"/>
        <v>0</v>
      </c>
      <c r="M72" s="45">
        <f t="shared" si="12"/>
        <v>10267.935999999998</v>
      </c>
      <c r="N72" s="45">
        <f t="shared" si="12"/>
        <v>8219.91</v>
      </c>
      <c r="O72" s="45">
        <f t="shared" si="12"/>
        <v>2048.0259999999998</v>
      </c>
      <c r="P72" s="45">
        <f t="shared" si="12"/>
        <v>0</v>
      </c>
      <c r="Q72" s="45">
        <f t="shared" si="12"/>
        <v>3251.6349999999998</v>
      </c>
      <c r="R72" s="45">
        <f t="shared" si="12"/>
        <v>907.1</v>
      </c>
      <c r="S72" s="45">
        <f t="shared" si="12"/>
        <v>6109.2009999999991</v>
      </c>
      <c r="T72" s="45"/>
      <c r="U72" s="45"/>
      <c r="V72" s="45">
        <f>V47+V71</f>
        <v>1360.9</v>
      </c>
      <c r="W72" s="45">
        <f>W47+W71</f>
        <v>0</v>
      </c>
      <c r="X72" s="45">
        <f>X47+X71</f>
        <v>2850.57</v>
      </c>
    </row>
    <row r="73" spans="1:24">
      <c r="A73" s="63" t="s">
        <v>35</v>
      </c>
      <c r="B73" s="12"/>
      <c r="C73" s="96"/>
      <c r="D73" s="12"/>
      <c r="E73" s="12"/>
      <c r="F73" s="13"/>
      <c r="G73" s="13"/>
      <c r="H73" s="13"/>
      <c r="I73" s="25"/>
      <c r="J73" s="89"/>
      <c r="K73" s="145"/>
      <c r="L73" s="145"/>
      <c r="M73" s="145"/>
      <c r="N73" s="145"/>
      <c r="O73" s="145"/>
      <c r="P73" s="5"/>
      <c r="Q73" s="5"/>
      <c r="R73" s="5"/>
      <c r="S73" s="5"/>
      <c r="T73" s="5"/>
      <c r="U73" s="5"/>
      <c r="V73" s="5"/>
      <c r="W73" s="4"/>
    </row>
    <row r="74" spans="1:24">
      <c r="A74" s="9" t="s">
        <v>36</v>
      </c>
      <c r="B74" s="63"/>
      <c r="C74" s="52"/>
      <c r="D74" s="10"/>
      <c r="E74" s="10"/>
      <c r="F74" s="10"/>
      <c r="G74" s="10"/>
      <c r="H74" s="10"/>
      <c r="I74" s="10"/>
      <c r="J74" s="52"/>
      <c r="O74" s="25"/>
    </row>
    <row r="75" spans="1:24">
      <c r="A75" s="9" t="s">
        <v>37</v>
      </c>
      <c r="B75" s="9"/>
      <c r="C75" s="52"/>
      <c r="D75" s="10"/>
      <c r="E75" s="10"/>
      <c r="F75" s="10"/>
      <c r="G75" s="10"/>
      <c r="H75" s="10"/>
      <c r="I75" s="25"/>
      <c r="O75" s="25"/>
    </row>
    <row r="76" spans="1:24">
      <c r="A76" s="49"/>
      <c r="B76" s="49"/>
      <c r="C76" s="97"/>
      <c r="D76" s="49"/>
      <c r="I76" s="25"/>
      <c r="O76" s="25"/>
    </row>
    <row r="77" spans="1:24">
      <c r="A77" s="120" t="s">
        <v>103</v>
      </c>
      <c r="B77" s="120"/>
      <c r="C77" s="120"/>
      <c r="D77" s="120"/>
      <c r="E77" s="120"/>
      <c r="F77" s="120"/>
      <c r="G77" s="120"/>
      <c r="H77" s="120"/>
      <c r="I77" s="120"/>
      <c r="J77" s="120"/>
      <c r="O77" s="25"/>
    </row>
    <row r="78" spans="1:24">
      <c r="A78" s="161"/>
      <c r="B78" s="161"/>
      <c r="C78" s="161"/>
      <c r="D78" s="100"/>
      <c r="E78" s="162"/>
      <c r="F78" s="162"/>
      <c r="G78" s="162"/>
      <c r="H78" s="162"/>
      <c r="I78" s="162"/>
      <c r="J78" s="162"/>
      <c r="O78" s="25"/>
    </row>
    <row r="79" spans="1:24">
      <c r="A79" s="101"/>
      <c r="B79" s="102"/>
      <c r="C79" s="100"/>
      <c r="D79" s="100"/>
      <c r="E79" s="100"/>
      <c r="F79" s="100"/>
      <c r="G79" s="100"/>
      <c r="H79" s="100"/>
      <c r="I79" s="100"/>
      <c r="J79" s="100"/>
      <c r="K79" s="98"/>
      <c r="O79" s="25"/>
    </row>
    <row r="80" spans="1:24">
      <c r="A80" s="101"/>
      <c r="B80" s="102"/>
      <c r="C80" s="100"/>
      <c r="D80" s="100"/>
      <c r="E80" s="100"/>
      <c r="F80" s="103"/>
      <c r="G80" s="100"/>
      <c r="H80" s="100"/>
      <c r="I80" s="100"/>
      <c r="J80" s="100"/>
      <c r="K80" s="98"/>
      <c r="O80" s="25"/>
    </row>
    <row r="81" spans="1:15">
      <c r="A81" s="101"/>
      <c r="B81" s="102"/>
      <c r="C81" s="100"/>
      <c r="D81" s="100"/>
      <c r="E81" s="100"/>
      <c r="F81" s="103"/>
      <c r="G81" s="100"/>
      <c r="H81" s="100"/>
      <c r="I81" s="100"/>
      <c r="J81" s="100"/>
      <c r="K81" s="98"/>
      <c r="O81" s="25"/>
    </row>
    <row r="82" spans="1:15">
      <c r="A82" s="161"/>
      <c r="B82" s="161"/>
      <c r="C82" s="161"/>
      <c r="D82" s="100"/>
      <c r="E82" s="162"/>
      <c r="F82" s="162"/>
      <c r="G82" s="162"/>
      <c r="H82" s="162"/>
      <c r="I82" s="162"/>
      <c r="J82" s="162"/>
      <c r="K82" s="98"/>
      <c r="O82" s="25"/>
    </row>
    <row r="83" spans="1:15">
      <c r="A83" s="101"/>
      <c r="B83" s="102"/>
      <c r="C83" s="100"/>
      <c r="D83" s="100"/>
      <c r="E83" s="100"/>
      <c r="F83" s="100"/>
      <c r="G83" s="100"/>
      <c r="H83" s="100"/>
      <c r="I83" s="100"/>
      <c r="J83" s="100"/>
      <c r="K83" s="98"/>
      <c r="O83" s="25"/>
    </row>
    <row r="84" spans="1:15">
      <c r="A84" s="101"/>
      <c r="B84" s="102"/>
      <c r="C84" s="100"/>
      <c r="D84" s="100"/>
      <c r="E84" s="100"/>
      <c r="F84" s="100"/>
      <c r="G84" s="100"/>
      <c r="H84" s="100"/>
      <c r="I84" s="100"/>
      <c r="J84" s="100"/>
      <c r="K84" s="98"/>
      <c r="O84" s="25"/>
    </row>
    <row r="85" spans="1:15">
      <c r="A85" s="101"/>
      <c r="B85" s="104"/>
      <c r="C85" s="100"/>
      <c r="D85" s="100"/>
      <c r="E85" s="100"/>
      <c r="F85" s="100"/>
      <c r="G85" s="100"/>
      <c r="H85" s="100"/>
      <c r="I85" s="100"/>
      <c r="J85" s="100"/>
      <c r="K85" s="98"/>
      <c r="O85" s="25"/>
    </row>
    <row r="86" spans="1:15">
      <c r="A86" s="101"/>
      <c r="B86" s="102"/>
      <c r="C86" s="100"/>
      <c r="D86" s="100"/>
      <c r="E86" s="100"/>
      <c r="F86" s="100"/>
      <c r="G86" s="100"/>
      <c r="H86" s="100"/>
      <c r="I86" s="100"/>
      <c r="J86" s="100"/>
      <c r="K86" s="98"/>
      <c r="O86" s="25"/>
    </row>
    <row r="87" spans="1:15">
      <c r="A87" s="165"/>
      <c r="B87" s="165"/>
      <c r="C87" s="165"/>
      <c r="D87" s="165"/>
      <c r="E87" s="165"/>
      <c r="F87" s="165"/>
      <c r="G87" s="165"/>
      <c r="H87" s="165"/>
      <c r="I87" s="165"/>
      <c r="J87" s="165"/>
      <c r="K87" s="98"/>
      <c r="O87" s="25"/>
    </row>
    <row r="88" spans="1:15" ht="39" customHeight="1">
      <c r="A88" s="166"/>
      <c r="B88" s="166"/>
      <c r="C88" s="166"/>
      <c r="D88" s="100"/>
      <c r="E88" s="162"/>
      <c r="F88" s="162"/>
      <c r="G88" s="162"/>
      <c r="H88" s="162"/>
      <c r="I88" s="162"/>
      <c r="J88" s="162"/>
      <c r="K88" s="98"/>
      <c r="O88" s="25"/>
    </row>
    <row r="89" spans="1:15">
      <c r="A89" s="54"/>
      <c r="B89" s="62"/>
      <c r="D89" s="25"/>
      <c r="I89" s="25"/>
      <c r="O89" s="25"/>
    </row>
    <row r="90" spans="1:15">
      <c r="A90" s="54"/>
      <c r="B90" s="62"/>
      <c r="D90" s="25"/>
      <c r="I90" s="25"/>
      <c r="O90" s="25"/>
    </row>
    <row r="91" spans="1:15">
      <c r="A91" s="120"/>
      <c r="B91" s="120"/>
      <c r="C91" s="120"/>
      <c r="D91" s="120"/>
      <c r="E91" s="120"/>
      <c r="F91" s="120"/>
      <c r="G91" s="120"/>
      <c r="H91" s="120"/>
      <c r="I91" s="120"/>
      <c r="J91" s="120"/>
      <c r="O91" s="25"/>
    </row>
    <row r="92" spans="1:15">
      <c r="A92" s="163"/>
      <c r="B92" s="163"/>
      <c r="C92" s="163"/>
      <c r="D92" s="25"/>
      <c r="E92" s="164"/>
      <c r="F92" s="164"/>
      <c r="G92" s="164"/>
      <c r="H92" s="164"/>
      <c r="I92" s="164"/>
      <c r="J92" s="164"/>
      <c r="O92" s="25"/>
    </row>
    <row r="93" spans="1:15">
      <c r="A93" s="54"/>
      <c r="B93" s="62"/>
      <c r="D93" s="25"/>
      <c r="I93" s="25"/>
      <c r="O93" s="25"/>
    </row>
    <row r="94" spans="1:15">
      <c r="A94" s="54"/>
      <c r="B94" s="62"/>
      <c r="D94" s="25"/>
      <c r="I94" s="25"/>
      <c r="O94" s="25"/>
    </row>
    <row r="95" spans="1:15">
      <c r="A95" s="120"/>
      <c r="B95" s="120"/>
      <c r="C95" s="120"/>
      <c r="D95" s="120"/>
      <c r="E95" s="120"/>
      <c r="F95" s="120"/>
      <c r="G95" s="120"/>
      <c r="H95" s="120"/>
      <c r="I95" s="120"/>
      <c r="J95" s="120"/>
      <c r="O95" s="25"/>
    </row>
    <row r="96" spans="1:15">
      <c r="A96" s="163"/>
      <c r="B96" s="163"/>
      <c r="C96" s="163"/>
      <c r="D96" s="25"/>
      <c r="E96" s="164"/>
      <c r="F96" s="164"/>
      <c r="G96" s="164"/>
      <c r="H96" s="164"/>
      <c r="I96" s="164"/>
      <c r="J96" s="164"/>
      <c r="O96" s="25"/>
    </row>
    <row r="97" spans="1:15">
      <c r="A97" s="54"/>
      <c r="B97" s="62"/>
      <c r="D97" s="25"/>
      <c r="I97" s="25"/>
      <c r="O97" s="25"/>
    </row>
    <row r="98" spans="1:15">
      <c r="A98" s="54"/>
      <c r="B98" s="62"/>
      <c r="D98" s="25"/>
      <c r="I98" s="25"/>
      <c r="O98" s="25"/>
    </row>
    <row r="99" spans="1:15">
      <c r="A99" s="120"/>
      <c r="B99" s="120"/>
      <c r="C99" s="120"/>
      <c r="D99" s="120"/>
      <c r="E99" s="120"/>
      <c r="F99" s="120"/>
      <c r="G99" s="120"/>
      <c r="H99" s="120"/>
      <c r="I99" s="120"/>
      <c r="J99" s="120"/>
      <c r="O99" s="25"/>
    </row>
    <row r="100" spans="1:15">
      <c r="A100" s="163"/>
      <c r="B100" s="163"/>
      <c r="C100" s="163"/>
      <c r="D100" s="25"/>
      <c r="E100" s="164"/>
      <c r="F100" s="164"/>
      <c r="G100" s="164"/>
      <c r="H100" s="164"/>
      <c r="I100" s="164"/>
      <c r="J100" s="164"/>
      <c r="O100" s="25"/>
    </row>
    <row r="101" spans="1:15">
      <c r="A101" s="54"/>
      <c r="B101" s="62"/>
      <c r="D101" s="25"/>
      <c r="I101" s="25"/>
      <c r="O101" s="25"/>
    </row>
    <row r="102" spans="1:15">
      <c r="A102" s="54"/>
      <c r="B102" s="62"/>
      <c r="D102" s="25"/>
      <c r="I102" s="25"/>
      <c r="O102" s="25"/>
    </row>
    <row r="103" spans="1:15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O103" s="25"/>
    </row>
    <row r="104" spans="1:15">
      <c r="A104" s="163"/>
      <c r="B104" s="163"/>
      <c r="C104" s="163"/>
      <c r="D104" s="25"/>
      <c r="E104" s="164"/>
      <c r="F104" s="164"/>
      <c r="G104" s="164"/>
      <c r="H104" s="164"/>
      <c r="I104" s="164"/>
      <c r="J104" s="164"/>
      <c r="O104" s="25"/>
    </row>
    <row r="105" spans="1:15">
      <c r="A105" s="54"/>
      <c r="B105" s="62"/>
      <c r="D105" s="25"/>
      <c r="I105" s="25"/>
      <c r="O105" s="25"/>
    </row>
    <row r="106" spans="1:15">
      <c r="A106" s="54"/>
      <c r="B106" s="62"/>
      <c r="D106" s="25"/>
      <c r="I106" s="25"/>
      <c r="O106" s="25"/>
    </row>
    <row r="107" spans="1:15">
      <c r="A107" s="120"/>
      <c r="B107" s="120"/>
      <c r="C107" s="120"/>
      <c r="D107" s="120"/>
      <c r="E107" s="120"/>
      <c r="F107" s="120"/>
      <c r="G107" s="120"/>
      <c r="H107" s="120"/>
      <c r="I107" s="120"/>
      <c r="J107" s="120"/>
      <c r="O107" s="25"/>
    </row>
    <row r="108" spans="1:15">
      <c r="A108" s="163"/>
      <c r="B108" s="163"/>
      <c r="C108" s="163"/>
      <c r="E108" s="164"/>
      <c r="F108" s="164"/>
      <c r="G108" s="164"/>
      <c r="H108" s="164"/>
      <c r="I108" s="164"/>
      <c r="J108" s="164"/>
    </row>
  </sheetData>
  <mergeCells count="108">
    <mergeCell ref="A104:C104"/>
    <mergeCell ref="E104:G104"/>
    <mergeCell ref="H104:J104"/>
    <mergeCell ref="A107:J107"/>
    <mergeCell ref="A108:C108"/>
    <mergeCell ref="E108:G108"/>
    <mergeCell ref="H108:J108"/>
    <mergeCell ref="A99:J99"/>
    <mergeCell ref="A100:C100"/>
    <mergeCell ref="E100:G100"/>
    <mergeCell ref="H100:J100"/>
    <mergeCell ref="A103:J103"/>
    <mergeCell ref="A95:J95"/>
    <mergeCell ref="A96:C96"/>
    <mergeCell ref="E96:G96"/>
    <mergeCell ref="H96:J96"/>
    <mergeCell ref="A87:J87"/>
    <mergeCell ref="A88:C88"/>
    <mergeCell ref="E88:G88"/>
    <mergeCell ref="H88:J88"/>
    <mergeCell ref="A91:J91"/>
    <mergeCell ref="A82:C82"/>
    <mergeCell ref="E82:G82"/>
    <mergeCell ref="H82:J82"/>
    <mergeCell ref="A77:J77"/>
    <mergeCell ref="H78:J78"/>
    <mergeCell ref="E78:G78"/>
    <mergeCell ref="A78:C78"/>
    <mergeCell ref="B68:X68"/>
    <mergeCell ref="A92:C92"/>
    <mergeCell ref="E92:G92"/>
    <mergeCell ref="H92:J92"/>
    <mergeCell ref="A18:X18"/>
    <mergeCell ref="S13:S15"/>
    <mergeCell ref="A12:A15"/>
    <mergeCell ref="U12:U15"/>
    <mergeCell ref="E14:E15"/>
    <mergeCell ref="K73:O73"/>
    <mergeCell ref="B55:X55"/>
    <mergeCell ref="A57:C57"/>
    <mergeCell ref="C38:X38"/>
    <mergeCell ref="A40:C40"/>
    <mergeCell ref="A46:C46"/>
    <mergeCell ref="C50:X50"/>
    <mergeCell ref="A47:C47"/>
    <mergeCell ref="C48:X48"/>
    <mergeCell ref="A49:X49"/>
    <mergeCell ref="C42:X42"/>
    <mergeCell ref="A70:C70"/>
    <mergeCell ref="B52:X52"/>
    <mergeCell ref="A66:C66"/>
    <mergeCell ref="B61:X61"/>
    <mergeCell ref="A72:C72"/>
    <mergeCell ref="C17:X17"/>
    <mergeCell ref="A71:C71"/>
    <mergeCell ref="B58:X58"/>
    <mergeCell ref="A60:C60"/>
    <mergeCell ref="C19:X19"/>
    <mergeCell ref="A21:C21"/>
    <mergeCell ref="C28:X28"/>
    <mergeCell ref="C32:X32"/>
    <mergeCell ref="C35:X35"/>
    <mergeCell ref="A34:C34"/>
    <mergeCell ref="A37:C37"/>
    <mergeCell ref="A31:C31"/>
    <mergeCell ref="C22:X22"/>
    <mergeCell ref="A24:C24"/>
    <mergeCell ref="C25:X25"/>
    <mergeCell ref="A54:C54"/>
    <mergeCell ref="A51:C51"/>
    <mergeCell ref="A27:C27"/>
    <mergeCell ref="Q1:X1"/>
    <mergeCell ref="B3:E3"/>
    <mergeCell ref="N12:O12"/>
    <mergeCell ref="R13:R15"/>
    <mergeCell ref="M2:O2"/>
    <mergeCell ref="M3:P3"/>
    <mergeCell ref="P12:S12"/>
    <mergeCell ref="B12:B15"/>
    <mergeCell ref="C12:C15"/>
    <mergeCell ref="A11:X11"/>
    <mergeCell ref="D13:D15"/>
    <mergeCell ref="M4:P4"/>
    <mergeCell ref="O6:P6"/>
    <mergeCell ref="B2:E2"/>
    <mergeCell ref="B5:E5"/>
    <mergeCell ref="B4:E4"/>
    <mergeCell ref="A9:U9"/>
    <mergeCell ref="F14:F15"/>
    <mergeCell ref="I14:J14"/>
    <mergeCell ref="A10:X10"/>
    <mergeCell ref="B7:E7"/>
    <mergeCell ref="Y12:Y15"/>
    <mergeCell ref="V12:V15"/>
    <mergeCell ref="W12:W15"/>
    <mergeCell ref="G14:G15"/>
    <mergeCell ref="M12:M15"/>
    <mergeCell ref="K12:K15"/>
    <mergeCell ref="E13:J13"/>
    <mergeCell ref="H14:H15"/>
    <mergeCell ref="X12:X15"/>
    <mergeCell ref="O13:O15"/>
    <mergeCell ref="L12:L15"/>
    <mergeCell ref="N13:N15"/>
    <mergeCell ref="T12:T15"/>
    <mergeCell ref="P13:P15"/>
    <mergeCell ref="D12:J12"/>
    <mergeCell ref="Q13:Q15"/>
  </mergeCells>
  <phoneticPr fontId="1" type="noConversion"/>
  <pageMargins left="0.7209821428571429" right="0.59055118110236227" top="0.59055118110236227" bottom="0.39370078740157483" header="0.43307086614173229" footer="0.51181102362204722"/>
  <pageSetup paperSize="9" scale="47" fitToHeight="4" orientation="landscape" r:id="rId1"/>
  <headerFooter differentFirst="1">
    <oddHeader>&amp;C&amp;P&amp;R&amp;"Times New Roman,обычный"Продовження додатка 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</vt:lpstr>
      <vt:lpstr>'4'!Заголовки_для_печати</vt:lpstr>
      <vt:lpstr>'4'!Область_печати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Головний інженер</cp:lastModifiedBy>
  <cp:lastPrinted>2020-06-04T06:02:47Z</cp:lastPrinted>
  <dcterms:created xsi:type="dcterms:W3CDTF">2011-09-13T12:33:42Z</dcterms:created>
  <dcterms:modified xsi:type="dcterms:W3CDTF">2020-06-18T06:26:46Z</dcterms:modified>
</cp:coreProperties>
</file>