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555" activeTab="3"/>
  </bookViews>
  <sheets>
    <sheet name="показники затрат" sheetId="1" r:id="rId1"/>
    <sheet name="показники ефективності " sheetId="3" r:id="rId2"/>
    <sheet name="показники продукту" sheetId="2" r:id="rId3"/>
    <sheet name="показники якості" sheetId="4" r:id="rId4"/>
  </sheets>
  <definedNames>
    <definedName name="_xlnm.Print_Area" localSheetId="0">'показники затрат'!$A$1:$G$127</definedName>
    <definedName name="_xlnm.Print_Area" localSheetId="3">'показники якості'!$A$1:$E$26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/>
  <c r="G76"/>
  <c r="G77"/>
  <c r="G72"/>
  <c r="G73"/>
  <c r="G74"/>
  <c r="G66"/>
  <c r="G67"/>
  <c r="G70"/>
  <c r="G71"/>
  <c r="G55"/>
  <c r="G56"/>
  <c r="G57"/>
  <c r="G58"/>
  <c r="G59"/>
  <c r="G60"/>
  <c r="G61"/>
  <c r="G62"/>
  <c r="G63"/>
  <c r="G47"/>
  <c r="G48"/>
  <c r="G49"/>
  <c r="G50"/>
  <c r="G51"/>
  <c r="G52"/>
  <c r="G53"/>
  <c r="G54"/>
  <c r="G44"/>
  <c r="G45"/>
  <c r="G36"/>
  <c r="G37"/>
  <c r="G38"/>
  <c r="G39"/>
  <c r="G40"/>
  <c r="G41"/>
  <c r="G43"/>
  <c r="G35"/>
  <c r="F30"/>
  <c r="F31"/>
  <c r="F27"/>
  <c r="F28"/>
  <c r="F25"/>
  <c r="F26"/>
  <c r="F24"/>
  <c r="F23"/>
  <c r="F18"/>
  <c r="F19"/>
  <c r="F20"/>
  <c r="F21"/>
  <c r="F10"/>
  <c r="F91" l="1"/>
  <c r="F90"/>
  <c r="F89"/>
  <c r="F88"/>
  <c r="F87"/>
  <c r="F83"/>
  <c r="F79"/>
  <c r="F75"/>
  <c r="F71"/>
  <c r="F67"/>
  <c r="F63"/>
  <c r="F59"/>
  <c r="F55"/>
  <c r="F51"/>
  <c r="F47"/>
  <c r="F43"/>
  <c r="F39"/>
  <c r="F38"/>
  <c r="F37"/>
  <c r="F36"/>
  <c r="E91"/>
  <c r="E90"/>
  <c r="E89"/>
  <c r="E88"/>
  <c r="E87"/>
  <c r="E83"/>
  <c r="E79"/>
  <c r="E75"/>
  <c r="E74"/>
  <c r="E71" s="1"/>
  <c r="E67"/>
  <c r="E63"/>
  <c r="E59"/>
  <c r="E55"/>
  <c r="E51"/>
  <c r="E50"/>
  <c r="E48"/>
  <c r="E47"/>
  <c r="E43"/>
  <c r="E39"/>
  <c r="E38"/>
  <c r="D7" i="4" l="1"/>
  <c r="D19"/>
  <c r="D18"/>
  <c r="D17"/>
  <c r="D43" i="2" l="1"/>
  <c r="D38"/>
  <c r="D31"/>
  <c r="D28"/>
  <c r="D27" s="1"/>
  <c r="D24"/>
  <c r="D23" s="1"/>
  <c r="D91" i="1" l="1"/>
  <c r="D90"/>
  <c r="D89"/>
  <c r="D88"/>
  <c r="D83"/>
  <c r="D79"/>
  <c r="D75"/>
  <c r="D71"/>
  <c r="D63"/>
  <c r="D59"/>
  <c r="D55"/>
  <c r="D51"/>
  <c r="D47"/>
  <c r="D43"/>
  <c r="D39"/>
  <c r="D35"/>
  <c r="D87" l="1"/>
</calcChain>
</file>

<file path=xl/sharedStrings.xml><?xml version="1.0" encoding="utf-8"?>
<sst xmlns="http://schemas.openxmlformats.org/spreadsheetml/2006/main" count="560" uniqueCount="210">
  <si>
    <t>Відділ охорони здоров`я виконавчих органів Дрогобицької міської ради</t>
  </si>
  <si>
    <t>№ п\п</t>
  </si>
  <si>
    <t>Одиниця виміру</t>
  </si>
  <si>
    <t>1.</t>
  </si>
  <si>
    <t>Обсяг видатків комунальних підприємств охорони здоров`я Дрогобицької МТГ всього:</t>
  </si>
  <si>
    <t>грн.</t>
  </si>
  <si>
    <t>1.1.</t>
  </si>
  <si>
    <t xml:space="preserve">  -   видатки на теплопостачання</t>
  </si>
  <si>
    <t>1.2.</t>
  </si>
  <si>
    <t xml:space="preserve">  -  видатки на водопостачання та водовідведення</t>
  </si>
  <si>
    <t>1.3.</t>
  </si>
  <si>
    <t xml:space="preserve">  - видатки на електричну енергію</t>
  </si>
  <si>
    <t>1.4.</t>
  </si>
  <si>
    <t xml:space="preserve">  - видатки на природній газ</t>
  </si>
  <si>
    <t>1.5.</t>
  </si>
  <si>
    <t xml:space="preserve">  - видатки інших енергоносіїв та інших    комунальних послуг</t>
  </si>
  <si>
    <t>1.6.</t>
  </si>
  <si>
    <t xml:space="preserve">  - видатки на енергосервіс</t>
  </si>
  <si>
    <t>2.</t>
  </si>
  <si>
    <t>Обсяг енергоносіїв у фізичних показниках комунальних підприємств охорони здоров`я Дрогобицької МТГ всього:</t>
  </si>
  <si>
    <t>2.1.</t>
  </si>
  <si>
    <t xml:space="preserve">  -    теплопостачання</t>
  </si>
  <si>
    <t>Гкал</t>
  </si>
  <si>
    <t>2.2.</t>
  </si>
  <si>
    <t xml:space="preserve">  -   водопостачання </t>
  </si>
  <si>
    <t>м3</t>
  </si>
  <si>
    <t>2.3.</t>
  </si>
  <si>
    <t xml:space="preserve">  -  електрична енергія</t>
  </si>
  <si>
    <t>КВт</t>
  </si>
  <si>
    <t>2.4.</t>
  </si>
  <si>
    <t xml:space="preserve">  -  природній газ</t>
  </si>
  <si>
    <t>план на 2023 рік</t>
  </si>
  <si>
    <t>Обсяг видатків на забезпечення пільговим зубопротизуванням                                                             (згідно доведеного кошторису)</t>
  </si>
  <si>
    <t>Обсяг видатків на забезпечення пільговим зубопротизуванням (згідно потреби)</t>
  </si>
  <si>
    <t>Обсяг видатків на забезпечення супроводу надання спеціалізованої стоматологічної ортопедичної допомоги учасникам АТО та ООС (згідно доведеного кошторису)</t>
  </si>
  <si>
    <t>Обсяг видатків на забезпечення супроводу надання спеціалізованої стоматологічної ортопедичної допомоги учасникам АТО та ООС (згідно потреби)</t>
  </si>
  <si>
    <t>Обсяг видатків на забезпечення медикаментами по пільгових рецептах ветеранів війни та пільгової категорії населення                                    (згідно доведеного кошторису)</t>
  </si>
  <si>
    <t>Обсяг видатків на забезпечення медикаментами по пільгових рецептах ветеранів війни та пільгової категорії населення                                    (згідно потреби)</t>
  </si>
  <si>
    <t>Обсяг видатків на забезпечення ендопротезами суглобів (згідно доведеного кошторису)</t>
  </si>
  <si>
    <t>Обсяг видатків на забезпечення ендопротезами суглобів (згідно потреби)</t>
  </si>
  <si>
    <t xml:space="preserve">Показники затрат </t>
  </si>
  <si>
    <t>Затрати по загальному фонду місцевого бюджету</t>
  </si>
  <si>
    <t>з них: ЗЗСО м.Дрогобича</t>
  </si>
  <si>
    <t>з них: ЗЗСО м. Стебника</t>
  </si>
  <si>
    <t>з них витрати на теплопостачання</t>
  </si>
  <si>
    <t>Використання теплопостачання  у фізичних одиницях</t>
  </si>
  <si>
    <t>з них витрати на водопостачання та водовідведення</t>
  </si>
  <si>
    <t>Використання водопостачання   у фізичних одиницях</t>
  </si>
  <si>
    <t>з них витрати на електроенергію</t>
  </si>
  <si>
    <t>Використання електроенергії  у фізичних одиницях</t>
  </si>
  <si>
    <t>з них витрати на оплату природного газу</t>
  </si>
  <si>
    <t>Використання природного газу у фізичних одиницях</t>
  </si>
  <si>
    <t>з них витрати на оплату інших енергоносіїв та інших комунальних послуг</t>
  </si>
  <si>
    <t>з них ЗЗСО м.Дрогобича</t>
  </si>
  <si>
    <t>з них ЗЗСО м. Стебника</t>
  </si>
  <si>
    <t>з них витрати на оплата енергоресурсів</t>
  </si>
  <si>
    <t>Середньорічне число штатних одиниць спеціалістів</t>
  </si>
  <si>
    <t>Середньорічне число штатних одиниць робітників</t>
  </si>
  <si>
    <t>ВСЬОГО — середньорічне число ставок ( штатних одиниць)</t>
  </si>
  <si>
    <t>Середньорічне число штатних одиниць педагогічних прац.</t>
  </si>
  <si>
    <t>г/кал</t>
  </si>
  <si>
    <t>м.куб.</t>
  </si>
  <si>
    <t>квт/год</t>
  </si>
  <si>
    <t>од.</t>
  </si>
  <si>
    <t>одн.</t>
  </si>
  <si>
    <t xml:space="preserve">Відділ освіти Дрогобицької міської ради </t>
  </si>
  <si>
    <t>Департамент міського господарства Дрогобицької міської  ради</t>
  </si>
  <si>
    <t>кількість працівників підрозділу</t>
  </si>
  <si>
    <t>тис.кв.м.</t>
  </si>
  <si>
    <t>км</t>
  </si>
  <si>
    <t>шт</t>
  </si>
  <si>
    <t>Об`єм будівель комунальних підприємств  охорони здоров`я Дрогобицької МТГ</t>
  </si>
  <si>
    <t>Опалювальна площа комунальних підприємств  охорони здоров`я Дрогобицької МТГ</t>
  </si>
  <si>
    <t>теплопостачання</t>
  </si>
  <si>
    <t>газопостачання</t>
  </si>
  <si>
    <t>Кількість годин роботи у рік комунальних підприємств  охорони здоров`я Дрогобицької МТГ</t>
  </si>
  <si>
    <t>№п/п</t>
  </si>
  <si>
    <t>Багатопрофільна стаціонарна медична допомога</t>
  </si>
  <si>
    <t>План на 2023  рік</t>
  </si>
  <si>
    <t xml:space="preserve">Показники продукту </t>
  </si>
  <si>
    <t>Інші програми та заходи у сфері охорони здоров`я</t>
  </si>
  <si>
    <t>Кількість проведених пільгових протезувань                                                      (згідно доведеного кошторису,факту)</t>
  </si>
  <si>
    <t>Кількість  осіб, які потребують пільгове зубопротизування                                               (згідно потреби, черги)</t>
  </si>
  <si>
    <t>Кількість проведеного ортопедичного лікування,зубопротезування                     (згідно доведеного кошторису,факту)</t>
  </si>
  <si>
    <t>Кількість осіб, які потребують ортопедичного лікування,зубопротезування                        (згідно потреби, черги)</t>
  </si>
  <si>
    <t>Кількість рецептів на безоплатний відпуск медикаментів                                                           (згідно доведеного кошторису,факту)</t>
  </si>
  <si>
    <t>Кількість рецептів на безоплатний відпуск медикаментів                                                           (згідно потреби)</t>
  </si>
  <si>
    <t>осіб</t>
  </si>
  <si>
    <t>шт.</t>
  </si>
  <si>
    <t>Кількість ендопротезів суглобів, які планують придбати                                                (згідно доведеного кошторису,факту)</t>
  </si>
  <si>
    <t>Кількість ендопротезів суглобів, які планують придбати                                                (згідно потреби)</t>
  </si>
  <si>
    <t>Кількість класів (середньорічні)</t>
  </si>
  <si>
    <t>Чисельність учнів (середньорічні)</t>
  </si>
  <si>
    <t>Чисельність випускників (9 та 11 класи)</t>
  </si>
  <si>
    <t>в т.ч. 11 клас</t>
  </si>
  <si>
    <t>в.т.ч. медалісти</t>
  </si>
  <si>
    <t>Кількість педагогів, які будуть брати участь
 у навчання (дистпнційній платформі)</t>
  </si>
  <si>
    <t>Загальна площа будівлі</t>
  </si>
  <si>
    <t>Опалювальна площа будівлі</t>
  </si>
  <si>
    <t>Надання загальної середньої
 освіти закладами загальної середньої освіти</t>
  </si>
  <si>
    <t>м.кв.</t>
  </si>
  <si>
    <t xml:space="preserve">Показники ефективності </t>
  </si>
  <si>
    <t>куб.м</t>
  </si>
  <si>
    <t>кв.м.</t>
  </si>
  <si>
    <t>год.</t>
  </si>
  <si>
    <t xml:space="preserve">у тому числі </t>
  </si>
  <si>
    <t xml:space="preserve">  -   витрати на теплопостачання</t>
  </si>
  <si>
    <t xml:space="preserve">  -  витрати на водопостачання та водовідведення</t>
  </si>
  <si>
    <t xml:space="preserve">  - витрати на електричну енергію</t>
  </si>
  <si>
    <t xml:space="preserve">  - витрати на природній газ</t>
  </si>
  <si>
    <t>Середнє споживання м3 води на годину роботи комунальних підприємств  охорони здоров`я Дрогобицької МТГ</t>
  </si>
  <si>
    <t>Середнє споживання кВт електроенергії на годину роботи комунальних підприємств  охорони здоров`я Дрогобицької МТГ</t>
  </si>
  <si>
    <t>кВт</t>
  </si>
  <si>
    <t>Середня вартість одного пільгового зубопротезування                                                               (згідно доведеного кошторису)</t>
  </si>
  <si>
    <t>Середня вартість одного пільгового зубопротезування                                                               (згідно потреби)</t>
  </si>
  <si>
    <t>км.</t>
  </si>
  <si>
    <t>Середній обсяг витрат на один ендопротез суглобів (згідно доведеного кошторису)</t>
  </si>
  <si>
    <t>Середній обсяг витрат на один ендопротез суглобів (згідно потреби)</t>
  </si>
  <si>
    <t>грн</t>
  </si>
  <si>
    <t>Середньорічні витрати на 1-го учня</t>
  </si>
  <si>
    <t>з них витрати на оплату інших енергоносіїв та інших 
комунальних послуг</t>
  </si>
  <si>
    <t>Середньорічні витрати на 1-ин клас</t>
  </si>
  <si>
    <t>Середньорічне використання
 теплопостачання на 1 м.кв. опалювальної площі</t>
  </si>
  <si>
    <t>тис. грн.</t>
  </si>
  <si>
    <t>тис.грн.</t>
  </si>
  <si>
    <t>Відсоток осіб, які отримали пільгове зубопротезування                                                                (згідно доведеного кошторису)</t>
  </si>
  <si>
    <t>Відсоток осіб, які отримали пільгове зубопротезування                                                                (згідно потреби)</t>
  </si>
  <si>
    <t>Відсоток забезпеченості пільговими медикаментами                                                        (згідно доведеного кошторису)</t>
  </si>
  <si>
    <t>Відсоток забезпеченості пільговими медикаментами                                                        (згідно потреби)</t>
  </si>
  <si>
    <t>%</t>
  </si>
  <si>
    <t>Відсоток осіб, які отримали ендопротези суглобів (згідно доведеного кошторису)</t>
  </si>
  <si>
    <t>Відсоток осіб, які отримали ендопротези суглобів (згідно потреби)</t>
  </si>
  <si>
    <t>Утримання та розвиток автомобільних доріг та дорожньої інфраструктури Дрогобицької міської територіальної громади на  2023 рік</t>
  </si>
  <si>
    <t>питома вага площі міських доріг та обєктів на яких проведено капітальний ремонт до площі, що потребувала капітального ремонту</t>
  </si>
  <si>
    <t>Надання загальної середньої освіти закладами загальної середньої освіти</t>
  </si>
  <si>
    <t>Середня вартість одного ортопедичного лікування, зубопротезування     (згідно доведеного кошторису)</t>
  </si>
  <si>
    <t>Середня вартість одного ортопедичного лікування, зубопротезування      (згідно потреби)</t>
  </si>
  <si>
    <t>Середній обсяг витрат на забезпечення безоплатного відпуску медикаментів      (згідно доведеного кошторису)</t>
  </si>
  <si>
    <t>Середній обсяг витрат на забезпечення безоплатного відпуску медикаментів     (згідно потреби)</t>
  </si>
  <si>
    <t xml:space="preserve">Одиниця виміру </t>
  </si>
  <si>
    <t>Програма "Багатопрофільна стаціонарна медична допомога"</t>
  </si>
  <si>
    <t>Програма "Інші програми та заходи у сфері охорони здоров`я"</t>
  </si>
  <si>
    <t>Програма "Надання загальної середньої
 освіти закладами загальної середньої освіти"</t>
  </si>
  <si>
    <t>Програма "Утримання та розвиток автомобільних доріг та дорожньої інфраструктури Дрогобицької міської територіальної громади на  2023 рік"</t>
  </si>
  <si>
    <t>Відсоток чисельності медалістів до загальної чисельності випускників (11 класів)</t>
  </si>
  <si>
    <t>Відсоток осіб, які отримали ортопедичне лікування, зубопротезування     (згідно доведеного кошторису)</t>
  </si>
  <si>
    <t>Відсоток осіб, які отримали ортопедичне лікування, зубопротезування        (згідно потреби)</t>
  </si>
  <si>
    <t xml:space="preserve">Багатопрофільна стаціонарна медична допомога (суглоби) </t>
  </si>
  <si>
    <t>Програма "Багатопрофільна стаціонарна медична допомога" (суглоби)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</si>
  <si>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</si>
  <si>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</si>
  <si>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</si>
  <si>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</si>
  <si>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</si>
  <si>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</si>
  <si>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</si>
  <si>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</si>
  <si>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</si>
  <si>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</si>
  <si>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</si>
  <si>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3</t>
  </si>
  <si>
    <t>4</t>
  </si>
  <si>
    <t>5</t>
  </si>
  <si>
    <t>2.1</t>
  </si>
  <si>
    <t>2.2</t>
  </si>
  <si>
    <t>2.3</t>
  </si>
  <si>
    <t>2.4</t>
  </si>
  <si>
    <t>2.5</t>
  </si>
  <si>
    <t>2.6</t>
  </si>
  <si>
    <t>Показники затрат</t>
  </si>
  <si>
    <t xml:space="preserve">Показники якості </t>
  </si>
  <si>
    <t>з них: ЗЗСО сіл Дрогобицької МТГ</t>
  </si>
  <si>
    <t>з них ЗЗСО сіл Дрогобицької МТГ</t>
  </si>
  <si>
    <t>з них витрати на оплату енергоресурсів</t>
  </si>
  <si>
    <t>площа об'єктів дорожнього господарства з асфальтним покриттям, в т.ч.:</t>
  </si>
  <si>
    <t>м.Дрогобич</t>
  </si>
  <si>
    <t>м.Стебник</t>
  </si>
  <si>
    <t>села Дрогобицької МТГ</t>
  </si>
  <si>
    <t>площа об'єктів дорожнього господарства з гравійним покриттям, в т.ч. :</t>
  </si>
  <si>
    <t>протяжність об'єктів дорожнього господарства з асфальтним покриттям, в т.ч:</t>
  </si>
  <si>
    <t xml:space="preserve"> протяжність об'єктів дорожнього господарства  з гравійним покриттям (в розрізі їх видів), в т.ч. :</t>
  </si>
  <si>
    <t>кількість об'єктів дорожнього господарства (в розрізі їх видів), в т.ч:</t>
  </si>
  <si>
    <t>Площа автошляхів та споруд на них, які потребують капітального ремонту, в т.ч. :</t>
  </si>
  <si>
    <t>Площа автошляхів на яких проведено капітальний ремонт в минулих роках , в т.ч.:</t>
  </si>
  <si>
    <t>Дрогобич (за останні 6 років)</t>
  </si>
  <si>
    <t>Стебник ( з моменту створення МТГ)</t>
  </si>
  <si>
    <t>села Дрогобицької МТГ ( з моменту створення МТГ)</t>
  </si>
  <si>
    <t>-</t>
  </si>
  <si>
    <t>Площа міських шляхів, на яких планується провести капітальний ремонт</t>
  </si>
  <si>
    <t>Кількість об'єктів дорожнього господарства (в розрізі їх видів), які планується утримувати в належному стані</t>
  </si>
  <si>
    <t xml:space="preserve"> Протяжність об'єктів дорожнього господарства (в розрізі їх видів), яку планується утримувати в належному стані</t>
  </si>
  <si>
    <t>Площа об'єктів дорожнього господарства (в розрізі їх видів), яку планується утримувати в належному стані</t>
  </si>
  <si>
    <t>Протяжність дорожньої системи, що обслуговується підрозділом</t>
  </si>
  <si>
    <t>Середні видатки на 1 км дороги, в т.ч.:</t>
  </si>
  <si>
    <t>Середня вартість утримання об'єктів дорожнього господарства (в розрізі їх видів), в т.ч:</t>
  </si>
  <si>
    <t>Середня вартість капітального ремонту 1 кв. м міських шляхів, в т.ч:</t>
  </si>
  <si>
    <t>Прогнозні показники плану соціально-економічного розвитку</t>
  </si>
  <si>
    <t>Середньорічні витрати комунальних підприємств  охорони здоров`я Дрогобицької МТГ, на 1 м3 будівлі</t>
  </si>
  <si>
    <t>Середнє споживання теплової енергії комунальних підприємств  охорони здоров`я Дрогобицької МТГ,  Гкал на 1м2 опалювальної площі</t>
  </si>
  <si>
    <t>Середнє споживання природного газу комунальних підприємств  охорони здоров`я Дрогобицької МТГ на 1м2 опалювальної площі газом</t>
  </si>
  <si>
    <t>факт І півріччя 2023</t>
  </si>
  <si>
    <t>уточнений план на 2023</t>
  </si>
  <si>
    <t>факт І пів</t>
  </si>
  <si>
    <t>Факт І півріччя 2023</t>
  </si>
  <si>
    <t>Факт І півріччя 2023р</t>
  </si>
  <si>
    <t>План на 2023 рік</t>
  </si>
  <si>
    <t>% виконання</t>
  </si>
  <si>
    <t xml:space="preserve">   </t>
  </si>
  <si>
    <t>Додаток до рішення Дрогобицької міської ради №____________  від ________________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</si>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</sst>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8" fillId="3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3" borderId="1" xfId="0" applyFont="1" applyFill="1" applyBorder="1"/>
    <xf numFmtId="0" fontId="5" fillId="2" borderId="0" xfId="0" applyFont="1" applyFill="1"/>
    <xf numFmtId="0" fontId="5" fillId="3" borderId="0" xfId="0" applyFont="1" applyFill="1"/>
    <xf numFmtId="0" fontId="2" fillId="3" borderId="1" xfId="0" applyFont="1" applyFill="1" applyBorder="1"/>
    <xf numFmtId="0" fontId="6" fillId="3" borderId="0" xfId="0" applyFont="1" applyFill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4" fontId="3" fillId="2" borderId="0" xfId="0" applyNumberFormat="1" applyFont="1" applyFill="1"/>
    <xf numFmtId="0" fontId="2" fillId="2" borderId="0" xfId="0" applyFont="1" applyFill="1"/>
    <xf numFmtId="2" fontId="3" fillId="0" borderId="0" xfId="0" applyNumberFormat="1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10" fillId="0" borderId="0" xfId="0" applyFont="1"/>
    <xf numFmtId="0" fontId="4" fillId="0" borderId="0" xfId="0" applyFont="1" applyBorder="1" applyAlignment="1">
      <alignment vertical="center" wrapText="1"/>
    </xf>
    <xf numFmtId="0" fontId="10" fillId="0" borderId="1" xfId="0" applyFont="1" applyBorder="1"/>
    <xf numFmtId="0" fontId="10" fillId="0" borderId="0" xfId="0" applyFont="1" applyBorder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10" fillId="2" borderId="0" xfId="0" applyFont="1" applyFill="1"/>
    <xf numFmtId="0" fontId="2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2" borderId="0" xfId="0" applyFont="1" applyFill="1" applyBorder="1"/>
    <xf numFmtId="4" fontId="3" fillId="0" borderId="1" xfId="0" applyNumberFormat="1" applyFont="1" applyFill="1" applyBorder="1"/>
    <xf numFmtId="4" fontId="7" fillId="3" borderId="1" xfId="0" applyNumberFormat="1" applyFont="1" applyFill="1" applyBorder="1"/>
    <xf numFmtId="4" fontId="8" fillId="3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/>
    <xf numFmtId="0" fontId="6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5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2" fillId="0" borderId="1" xfId="0" applyFont="1" applyBorder="1"/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right"/>
    </xf>
    <xf numFmtId="0" fontId="2" fillId="3" borderId="9" xfId="0" applyFont="1" applyFill="1" applyBorder="1"/>
    <xf numFmtId="4" fontId="2" fillId="3" borderId="9" xfId="0" applyNumberFormat="1" applyFont="1" applyFill="1" applyBorder="1"/>
    <xf numFmtId="49" fontId="2" fillId="4" borderId="9" xfId="0" applyNumberFormat="1" applyFont="1" applyFill="1" applyBorder="1" applyAlignment="1">
      <alignment horizontal="center"/>
    </xf>
    <xf numFmtId="0" fontId="2" fillId="4" borderId="9" xfId="0" quotePrefix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/>
    <xf numFmtId="0" fontId="4" fillId="3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2" fontId="4" fillId="3" borderId="1" xfId="0" applyNumberFormat="1" applyFont="1" applyFill="1" applyBorder="1"/>
    <xf numFmtId="1" fontId="3" fillId="0" borderId="1" xfId="0" applyNumberFormat="1" applyFont="1" applyBorder="1"/>
    <xf numFmtId="0" fontId="2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/>
    <xf numFmtId="4" fontId="3" fillId="0" borderId="6" xfId="0" applyNumberFormat="1" applyFont="1" applyBorder="1"/>
    <xf numFmtId="4" fontId="3" fillId="3" borderId="6" xfId="0" applyNumberFormat="1" applyFont="1" applyFill="1" applyBorder="1"/>
    <xf numFmtId="0" fontId="6" fillId="0" borderId="9" xfId="0" applyFont="1" applyBorder="1" applyAlignment="1">
      <alignment horizontal="right"/>
    </xf>
    <xf numFmtId="0" fontId="6" fillId="3" borderId="1" xfId="0" applyFont="1" applyFill="1" applyBorder="1"/>
    <xf numFmtId="4" fontId="3" fillId="0" borderId="3" xfId="0" applyNumberFormat="1" applyFont="1" applyBorder="1"/>
    <xf numFmtId="4" fontId="2" fillId="3" borderId="6" xfId="0" applyNumberFormat="1" applyFont="1" applyFill="1" applyBorder="1"/>
    <xf numFmtId="164" fontId="8" fillId="3" borderId="6" xfId="0" applyNumberFormat="1" applyFont="1" applyFill="1" applyBorder="1"/>
    <xf numFmtId="4" fontId="5" fillId="0" borderId="1" xfId="0" applyNumberFormat="1" applyFont="1" applyBorder="1"/>
    <xf numFmtId="0" fontId="2" fillId="3" borderId="6" xfId="0" applyFont="1" applyFill="1" applyBorder="1"/>
    <xf numFmtId="0" fontId="3" fillId="0" borderId="6" xfId="0" applyFont="1" applyBorder="1"/>
    <xf numFmtId="0" fontId="3" fillId="0" borderId="6" xfId="0" applyFont="1" applyFill="1" applyBorder="1"/>
    <xf numFmtId="0" fontId="2" fillId="0" borderId="6" xfId="0" applyFont="1" applyBorder="1"/>
    <xf numFmtId="0" fontId="8" fillId="3" borderId="6" xfId="0" applyFont="1" applyFill="1" applyBorder="1"/>
    <xf numFmtId="0" fontId="8" fillId="0" borderId="6" xfId="0" applyFont="1" applyBorder="1"/>
    <xf numFmtId="0" fontId="7" fillId="0" borderId="6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/>
    <xf numFmtId="4" fontId="10" fillId="0" borderId="1" xfId="0" applyNumberFormat="1" applyFont="1" applyBorder="1"/>
    <xf numFmtId="0" fontId="3" fillId="0" borderId="0" xfId="0" applyFont="1" applyBorder="1"/>
    <xf numFmtId="0" fontId="16" fillId="0" borderId="0" xfId="0" applyFont="1" applyBorder="1"/>
    <xf numFmtId="0" fontId="3" fillId="3" borderId="0" xfId="0" applyFont="1" applyFill="1"/>
    <xf numFmtId="0" fontId="3" fillId="3" borderId="0" xfId="0" applyFont="1" applyFill="1" applyBorder="1"/>
    <xf numFmtId="0" fontId="2" fillId="0" borderId="6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0" fillId="0" borderId="6" xfId="0" applyNumberFormat="1" applyFont="1" applyBorder="1"/>
    <xf numFmtId="0" fontId="0" fillId="0" borderId="6" xfId="0" applyBorder="1"/>
    <xf numFmtId="0" fontId="3" fillId="2" borderId="1" xfId="0" applyFont="1" applyFill="1" applyBorder="1"/>
    <xf numFmtId="0" fontId="10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5" fillId="2" borderId="1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0" xfId="0" applyFont="1" applyFill="1" applyBorder="1"/>
    <xf numFmtId="4" fontId="8" fillId="3" borderId="6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165" fontId="18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4" borderId="0" xfId="0" applyFont="1" applyFill="1"/>
    <xf numFmtId="2" fontId="8" fillId="0" borderId="0" xfId="0" applyNumberFormat="1" applyFont="1"/>
    <xf numFmtId="1" fontId="3" fillId="4" borderId="1" xfId="0" applyNumberFormat="1" applyFont="1" applyFill="1" applyBorder="1"/>
    <xf numFmtId="2" fontId="2" fillId="0" borderId="1" xfId="0" applyNumberFormat="1" applyFont="1" applyBorder="1"/>
    <xf numFmtId="4" fontId="2" fillId="0" borderId="1" xfId="0" applyNumberFormat="1" applyFont="1" applyBorder="1"/>
    <xf numFmtId="0" fontId="5" fillId="4" borderId="1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6"/>
  <sheetViews>
    <sheetView view="pageBreakPreview" topLeftCell="A106" zoomScaleNormal="100" zoomScaleSheetLayoutView="100" workbookViewId="0">
      <selection activeCell="F12" sqref="F12"/>
    </sheetView>
  </sheetViews>
  <sheetFormatPr defaultColWidth="14.5703125" defaultRowHeight="12.75"/>
  <cols>
    <col min="1" max="1" width="5.7109375" style="14" customWidth="1"/>
    <col min="2" max="2" width="48.42578125" style="14" customWidth="1"/>
    <col min="3" max="3" width="9" style="14" customWidth="1"/>
    <col min="4" max="4" width="16" style="14" customWidth="1"/>
    <col min="5" max="5" width="15.7109375" style="32" customWidth="1"/>
    <col min="6" max="6" width="13.5703125" style="14" customWidth="1"/>
    <col min="7" max="7" width="10" style="14" customWidth="1"/>
    <col min="8" max="16384" width="14.5703125" style="14"/>
  </cols>
  <sheetData>
    <row r="1" spans="1:6" ht="69" customHeight="1">
      <c r="C1" s="176" t="s">
        <v>208</v>
      </c>
      <c r="D1" s="176"/>
      <c r="E1" s="176"/>
      <c r="F1" s="176"/>
    </row>
    <row r="2" spans="1:6" ht="15.75">
      <c r="B2" s="161" t="s">
        <v>196</v>
      </c>
      <c r="C2" s="161"/>
      <c r="D2" s="161"/>
    </row>
    <row r="3" spans="1:6" ht="15.75">
      <c r="B3" s="20"/>
      <c r="C3" s="20"/>
      <c r="D3" s="20"/>
    </row>
    <row r="4" spans="1:6" ht="15.75">
      <c r="A4" s="161" t="s">
        <v>40</v>
      </c>
      <c r="B4" s="161"/>
      <c r="C4" s="161"/>
      <c r="D4" s="161"/>
    </row>
    <row r="5" spans="1:6" ht="15.75">
      <c r="A5" s="20"/>
      <c r="B5" s="20"/>
      <c r="C5" s="20"/>
      <c r="D5" s="20"/>
    </row>
    <row r="6" spans="1:6" ht="14.25">
      <c r="A6" s="175" t="s">
        <v>0</v>
      </c>
      <c r="B6" s="175"/>
      <c r="C6" s="175"/>
      <c r="D6" s="175"/>
    </row>
    <row r="7" spans="1:6">
      <c r="A7" s="170" t="s">
        <v>77</v>
      </c>
      <c r="B7" s="170"/>
      <c r="C7" s="170"/>
      <c r="D7" s="170"/>
      <c r="E7" s="94"/>
      <c r="F7" s="84"/>
    </row>
    <row r="8" spans="1:6">
      <c r="A8" s="172" t="s">
        <v>1</v>
      </c>
      <c r="B8" s="173" t="s">
        <v>169</v>
      </c>
      <c r="C8" s="174" t="s">
        <v>2</v>
      </c>
      <c r="D8" s="141"/>
      <c r="E8" s="142"/>
      <c r="F8" s="1"/>
    </row>
    <row r="9" spans="1:6" ht="25.5">
      <c r="A9" s="172"/>
      <c r="B9" s="173"/>
      <c r="C9" s="174"/>
      <c r="D9" s="143" t="s">
        <v>31</v>
      </c>
      <c r="E9" s="144" t="s">
        <v>200</v>
      </c>
      <c r="F9" s="133" t="s">
        <v>206</v>
      </c>
    </row>
    <row r="10" spans="1:6" ht="25.5">
      <c r="A10" s="145" t="s">
        <v>3</v>
      </c>
      <c r="B10" s="37" t="s">
        <v>4</v>
      </c>
      <c r="C10" s="146" t="s">
        <v>5</v>
      </c>
      <c r="D10" s="147">
        <v>32243800</v>
      </c>
      <c r="E10" s="142">
        <v>19737803</v>
      </c>
      <c r="F10" s="92">
        <f>(E10/D10)*100</f>
        <v>61.214258244995932</v>
      </c>
    </row>
    <row r="11" spans="1:6">
      <c r="A11" s="148" t="s">
        <v>6</v>
      </c>
      <c r="B11" s="7" t="s">
        <v>7</v>
      </c>
      <c r="C11" s="149" t="s">
        <v>5</v>
      </c>
      <c r="D11" s="150">
        <v>16620000</v>
      </c>
      <c r="E11" s="142">
        <v>10549069</v>
      </c>
      <c r="F11" s="92"/>
    </row>
    <row r="12" spans="1:6">
      <c r="A12" s="148" t="s">
        <v>8</v>
      </c>
      <c r="B12" s="7" t="s">
        <v>9</v>
      </c>
      <c r="C12" s="149" t="s">
        <v>5</v>
      </c>
      <c r="D12" s="150">
        <v>1930900</v>
      </c>
      <c r="E12" s="142">
        <v>1014123</v>
      </c>
      <c r="F12" s="92" t="s">
        <v>209</v>
      </c>
    </row>
    <row r="13" spans="1:6">
      <c r="A13" s="148" t="s">
        <v>10</v>
      </c>
      <c r="B13" s="7" t="s">
        <v>11</v>
      </c>
      <c r="C13" s="149" t="s">
        <v>5</v>
      </c>
      <c r="D13" s="150">
        <v>11775200</v>
      </c>
      <c r="E13" s="142">
        <v>7169798</v>
      </c>
      <c r="F13" s="92"/>
    </row>
    <row r="14" spans="1:6">
      <c r="A14" s="148" t="s">
        <v>12</v>
      </c>
      <c r="B14" s="7" t="s">
        <v>13</v>
      </c>
      <c r="C14" s="149" t="s">
        <v>5</v>
      </c>
      <c r="D14" s="150">
        <v>1016300</v>
      </c>
      <c r="E14" s="142">
        <v>512900</v>
      </c>
      <c r="F14" s="92"/>
    </row>
    <row r="15" spans="1:6" ht="25.5">
      <c r="A15" s="148" t="s">
        <v>14</v>
      </c>
      <c r="B15" s="7" t="s">
        <v>15</v>
      </c>
      <c r="C15" s="149" t="s">
        <v>5</v>
      </c>
      <c r="D15" s="150">
        <v>525000</v>
      </c>
      <c r="E15" s="142">
        <v>191575</v>
      </c>
      <c r="F15" s="92"/>
    </row>
    <row r="16" spans="1:6">
      <c r="A16" s="148" t="s">
        <v>16</v>
      </c>
      <c r="B16" s="7" t="s">
        <v>17</v>
      </c>
      <c r="C16" s="149" t="s">
        <v>5</v>
      </c>
      <c r="D16" s="150">
        <v>376400</v>
      </c>
      <c r="E16" s="142">
        <v>300338</v>
      </c>
      <c r="F16" s="92"/>
    </row>
    <row r="17" spans="1:6" ht="38.25">
      <c r="A17" s="145" t="s">
        <v>18</v>
      </c>
      <c r="B17" s="37" t="s">
        <v>19</v>
      </c>
      <c r="C17" s="146"/>
      <c r="D17" s="147"/>
      <c r="E17" s="142"/>
      <c r="F17" s="92"/>
    </row>
    <row r="18" spans="1:6">
      <c r="A18" s="148" t="s">
        <v>20</v>
      </c>
      <c r="B18" s="7" t="s">
        <v>21</v>
      </c>
      <c r="C18" s="149" t="s">
        <v>22</v>
      </c>
      <c r="D18" s="150">
        <v>4800</v>
      </c>
      <c r="E18" s="142">
        <v>2957</v>
      </c>
      <c r="F18" s="92">
        <f t="shared" ref="F18:F21" si="0">(E18/D18)*100</f>
        <v>61.604166666666671</v>
      </c>
    </row>
    <row r="19" spans="1:6">
      <c r="A19" s="148" t="s">
        <v>23</v>
      </c>
      <c r="B19" s="7" t="s">
        <v>24</v>
      </c>
      <c r="C19" s="149" t="s">
        <v>25</v>
      </c>
      <c r="D19" s="150">
        <v>43000</v>
      </c>
      <c r="E19" s="142">
        <v>23396</v>
      </c>
      <c r="F19" s="92">
        <f t="shared" si="0"/>
        <v>54.4093023255814</v>
      </c>
    </row>
    <row r="20" spans="1:6">
      <c r="A20" s="148" t="s">
        <v>26</v>
      </c>
      <c r="B20" s="7" t="s">
        <v>27</v>
      </c>
      <c r="C20" s="149" t="s">
        <v>28</v>
      </c>
      <c r="D20" s="150">
        <v>2150000</v>
      </c>
      <c r="E20" s="142">
        <v>1190904</v>
      </c>
      <c r="F20" s="92">
        <f t="shared" si="0"/>
        <v>55.390883720930226</v>
      </c>
    </row>
    <row r="21" spans="1:6">
      <c r="A21" s="148" t="s">
        <v>29</v>
      </c>
      <c r="B21" s="7" t="s">
        <v>30</v>
      </c>
      <c r="C21" s="149" t="s">
        <v>25</v>
      </c>
      <c r="D21" s="150">
        <v>54700</v>
      </c>
      <c r="E21" s="142">
        <v>28045</v>
      </c>
      <c r="F21" s="92">
        <f t="shared" si="0"/>
        <v>51.270566727605114</v>
      </c>
    </row>
    <row r="22" spans="1:6">
      <c r="A22" s="151"/>
      <c r="B22" s="163" t="s">
        <v>80</v>
      </c>
      <c r="C22" s="164"/>
      <c r="D22" s="165"/>
      <c r="E22" s="94"/>
      <c r="F22" s="84"/>
    </row>
    <row r="23" spans="1:6" ht="38.25">
      <c r="A23" s="6">
        <v>1</v>
      </c>
      <c r="B23" s="7" t="s">
        <v>32</v>
      </c>
      <c r="C23" s="152" t="s">
        <v>5</v>
      </c>
      <c r="D23" s="150">
        <v>376900</v>
      </c>
      <c r="E23" s="142">
        <v>193830</v>
      </c>
      <c r="F23" s="92">
        <f>(E23/D23)*100</f>
        <v>51.427434332714249</v>
      </c>
    </row>
    <row r="24" spans="1:6" ht="25.5">
      <c r="A24" s="6">
        <v>2</v>
      </c>
      <c r="B24" s="7" t="s">
        <v>33</v>
      </c>
      <c r="C24" s="152" t="s">
        <v>5</v>
      </c>
      <c r="D24" s="150">
        <v>86389700</v>
      </c>
      <c r="E24" s="142">
        <v>43194850</v>
      </c>
      <c r="F24" s="92">
        <f>(E24/D24)*100</f>
        <v>50</v>
      </c>
    </row>
    <row r="25" spans="1:6" ht="38.25">
      <c r="A25" s="6">
        <v>3</v>
      </c>
      <c r="B25" s="7" t="s">
        <v>34</v>
      </c>
      <c r="C25" s="152" t="s">
        <v>5</v>
      </c>
      <c r="D25" s="150">
        <v>500000</v>
      </c>
      <c r="E25" s="142">
        <v>112733</v>
      </c>
      <c r="F25" s="92">
        <f t="shared" ref="F25:F31" si="1">(E25/D25)*100</f>
        <v>22.546600000000002</v>
      </c>
    </row>
    <row r="26" spans="1:6" ht="38.25">
      <c r="A26" s="6">
        <v>4</v>
      </c>
      <c r="B26" s="7" t="s">
        <v>35</v>
      </c>
      <c r="C26" s="152" t="s">
        <v>5</v>
      </c>
      <c r="D26" s="150">
        <v>12914000</v>
      </c>
      <c r="E26" s="142">
        <v>6457000</v>
      </c>
      <c r="F26" s="92">
        <f t="shared" si="1"/>
        <v>50</v>
      </c>
    </row>
    <row r="27" spans="1:6" ht="51">
      <c r="A27" s="6">
        <v>5</v>
      </c>
      <c r="B27" s="7" t="s">
        <v>36</v>
      </c>
      <c r="C27" s="152" t="s">
        <v>5</v>
      </c>
      <c r="D27" s="150">
        <v>1800000</v>
      </c>
      <c r="E27" s="142">
        <v>803780.17</v>
      </c>
      <c r="F27" s="92">
        <f t="shared" si="1"/>
        <v>44.654453888888888</v>
      </c>
    </row>
    <row r="28" spans="1:6" ht="38.25">
      <c r="A28" s="6">
        <v>6</v>
      </c>
      <c r="B28" s="7" t="s">
        <v>37</v>
      </c>
      <c r="C28" s="152" t="s">
        <v>5</v>
      </c>
      <c r="D28" s="150">
        <v>3570000</v>
      </c>
      <c r="E28" s="142">
        <v>1785000</v>
      </c>
      <c r="F28" s="92">
        <f t="shared" si="1"/>
        <v>50</v>
      </c>
    </row>
    <row r="29" spans="1:6">
      <c r="A29" s="153"/>
      <c r="B29" s="166" t="s">
        <v>147</v>
      </c>
      <c r="C29" s="167"/>
      <c r="D29" s="168"/>
      <c r="E29" s="94"/>
      <c r="F29" s="155"/>
    </row>
    <row r="30" spans="1:6" ht="25.5">
      <c r="A30" s="6">
        <v>1</v>
      </c>
      <c r="B30" s="7" t="s">
        <v>38</v>
      </c>
      <c r="C30" s="152" t="s">
        <v>5</v>
      </c>
      <c r="D30" s="150">
        <v>500000</v>
      </c>
      <c r="E30" s="142">
        <v>498300</v>
      </c>
      <c r="F30" s="92">
        <f t="shared" si="1"/>
        <v>99.660000000000011</v>
      </c>
    </row>
    <row r="31" spans="1:6" ht="25.5">
      <c r="A31" s="6">
        <v>2</v>
      </c>
      <c r="B31" s="7" t="s">
        <v>39</v>
      </c>
      <c r="C31" s="152" t="s">
        <v>5</v>
      </c>
      <c r="D31" s="150">
        <v>3015000</v>
      </c>
      <c r="E31" s="142">
        <v>3015000</v>
      </c>
      <c r="F31" s="92">
        <f t="shared" si="1"/>
        <v>100</v>
      </c>
    </row>
    <row r="32" spans="1:6" ht="15.75">
      <c r="A32" s="171" t="s">
        <v>65</v>
      </c>
      <c r="B32" s="171"/>
      <c r="C32" s="171"/>
      <c r="D32" s="171"/>
      <c r="E32" s="154"/>
    </row>
    <row r="33" spans="1:7">
      <c r="A33" s="77"/>
      <c r="B33" s="169" t="s">
        <v>134</v>
      </c>
      <c r="C33" s="162"/>
      <c r="D33" s="162"/>
      <c r="E33" s="76"/>
      <c r="F33" s="84"/>
      <c r="G33" s="84"/>
    </row>
    <row r="34" spans="1:7" ht="25.5">
      <c r="A34" s="81"/>
      <c r="B34" s="82"/>
      <c r="C34" s="83"/>
      <c r="D34" s="83" t="s">
        <v>31</v>
      </c>
      <c r="E34" s="86" t="s">
        <v>201</v>
      </c>
      <c r="F34" s="85" t="s">
        <v>200</v>
      </c>
      <c r="G34" s="133" t="s">
        <v>206</v>
      </c>
    </row>
    <row r="35" spans="1:7">
      <c r="A35" s="78">
        <v>1</v>
      </c>
      <c r="B35" s="79" t="s">
        <v>41</v>
      </c>
      <c r="C35" s="79" t="s">
        <v>5</v>
      </c>
      <c r="D35" s="80">
        <f>D36+D37+D38</f>
        <v>134129800</v>
      </c>
      <c r="E35" s="156">
        <v>136505035.5</v>
      </c>
      <c r="F35" s="157">
        <v>55208312.869999997</v>
      </c>
      <c r="G35" s="92">
        <f>(F35/E35)*100</f>
        <v>40.444158464762275</v>
      </c>
    </row>
    <row r="36" spans="1:7" ht="15">
      <c r="A36" s="53"/>
      <c r="B36" s="1" t="s">
        <v>42</v>
      </c>
      <c r="C36" s="1"/>
      <c r="D36" s="50">
        <v>63217800</v>
      </c>
      <c r="E36" s="75">
        <v>68233352.290000007</v>
      </c>
      <c r="F36" s="90">
        <f>31292310.77+144305.7</f>
        <v>31436616.469999999</v>
      </c>
      <c r="G36" s="92">
        <f t="shared" ref="G36:G77" si="2">(F36/E36)*100</f>
        <v>46.072214562155139</v>
      </c>
    </row>
    <row r="37" spans="1:7" ht="15">
      <c r="A37" s="53"/>
      <c r="B37" s="1" t="s">
        <v>43</v>
      </c>
      <c r="C37" s="1"/>
      <c r="D37" s="50">
        <v>17949100</v>
      </c>
      <c r="E37" s="87">
        <v>19321030.710000001</v>
      </c>
      <c r="F37" s="90">
        <f>8874186.23+50533.58</f>
        <v>8924719.8100000005</v>
      </c>
      <c r="G37" s="92">
        <f t="shared" si="2"/>
        <v>46.191737614602651</v>
      </c>
    </row>
    <row r="38" spans="1:7" ht="15">
      <c r="A38" s="53"/>
      <c r="B38" s="1" t="s">
        <v>171</v>
      </c>
      <c r="C38" s="1"/>
      <c r="D38" s="50">
        <v>52962900</v>
      </c>
      <c r="E38" s="87">
        <f>49111641.17-160988.67</f>
        <v>48950652.5</v>
      </c>
      <c r="F38" s="90">
        <f>14675117.39+171859.2</f>
        <v>14846976.59</v>
      </c>
      <c r="G38" s="92">
        <f t="shared" si="2"/>
        <v>30.330497821249676</v>
      </c>
    </row>
    <row r="39" spans="1:7" ht="14.25">
      <c r="A39" s="53" t="s">
        <v>149</v>
      </c>
      <c r="B39" s="24" t="s">
        <v>44</v>
      </c>
      <c r="C39" s="24" t="s">
        <v>5</v>
      </c>
      <c r="D39" s="27">
        <f>D40+D41+D42</f>
        <v>25191000</v>
      </c>
      <c r="E39" s="88">
        <f>E40+E41+E42</f>
        <v>24145200</v>
      </c>
      <c r="F39" s="91">
        <f t="shared" ref="F39" si="3">F40+F41+F42</f>
        <v>11506855.4</v>
      </c>
      <c r="G39" s="92">
        <f t="shared" si="2"/>
        <v>47.656906548713621</v>
      </c>
    </row>
    <row r="40" spans="1:7" ht="15">
      <c r="A40" s="53"/>
      <c r="B40" s="1" t="s">
        <v>42</v>
      </c>
      <c r="C40" s="1"/>
      <c r="D40" s="18">
        <v>18832500</v>
      </c>
      <c r="E40" s="87">
        <v>17886700</v>
      </c>
      <c r="F40" s="90">
        <v>8322137.9000000004</v>
      </c>
      <c r="G40" s="92">
        <f t="shared" si="2"/>
        <v>46.526960814459905</v>
      </c>
    </row>
    <row r="41" spans="1:7" ht="15">
      <c r="A41" s="53"/>
      <c r="B41" s="1" t="s">
        <v>43</v>
      </c>
      <c r="C41" s="1"/>
      <c r="D41" s="18">
        <v>6358500</v>
      </c>
      <c r="E41" s="87">
        <v>6258500</v>
      </c>
      <c r="F41" s="90">
        <v>3184717.5</v>
      </c>
      <c r="G41" s="92">
        <f t="shared" si="2"/>
        <v>50.886274666453623</v>
      </c>
    </row>
    <row r="42" spans="1:7" ht="15">
      <c r="A42" s="53"/>
      <c r="B42" s="1" t="s">
        <v>171</v>
      </c>
      <c r="C42" s="1"/>
      <c r="D42" s="18"/>
      <c r="E42" s="40"/>
      <c r="F42" s="40"/>
      <c r="G42" s="92"/>
    </row>
    <row r="43" spans="1:7" ht="14.25">
      <c r="A43" s="53"/>
      <c r="B43" s="36" t="s">
        <v>45</v>
      </c>
      <c r="C43" s="36" t="s">
        <v>60</v>
      </c>
      <c r="D43" s="51">
        <f t="shared" ref="D43:F43" si="4">D44+D45</f>
        <v>6250</v>
      </c>
      <c r="E43" s="88">
        <f t="shared" si="4"/>
        <v>6250</v>
      </c>
      <c r="F43" s="88">
        <f t="shared" si="4"/>
        <v>2932.91</v>
      </c>
      <c r="G43" s="92">
        <f t="shared" si="2"/>
        <v>46.926559999999995</v>
      </c>
    </row>
    <row r="44" spans="1:7" ht="15">
      <c r="A44" s="53"/>
      <c r="B44" s="5" t="s">
        <v>42</v>
      </c>
      <c r="C44" s="5"/>
      <c r="D44" s="52">
        <v>4680</v>
      </c>
      <c r="E44" s="87">
        <v>4680</v>
      </c>
      <c r="F44" s="87">
        <v>2146.56</v>
      </c>
      <c r="G44" s="92">
        <f t="shared" si="2"/>
        <v>45.866666666666667</v>
      </c>
    </row>
    <row r="45" spans="1:7" ht="15">
      <c r="A45" s="53"/>
      <c r="B45" s="5" t="s">
        <v>43</v>
      </c>
      <c r="C45" s="5"/>
      <c r="D45" s="52">
        <v>1570</v>
      </c>
      <c r="E45" s="87">
        <v>1570</v>
      </c>
      <c r="F45" s="87">
        <v>786.35</v>
      </c>
      <c r="G45" s="92">
        <f t="shared" si="2"/>
        <v>50.085987261146499</v>
      </c>
    </row>
    <row r="46" spans="1:7" ht="15">
      <c r="A46" s="53"/>
      <c r="B46" s="1" t="s">
        <v>171</v>
      </c>
      <c r="C46" s="1"/>
      <c r="D46" s="18"/>
      <c r="E46" s="87"/>
      <c r="F46" s="87"/>
      <c r="G46" s="92"/>
    </row>
    <row r="47" spans="1:7" ht="14.25">
      <c r="A47" s="53" t="s">
        <v>150</v>
      </c>
      <c r="B47" s="26" t="s">
        <v>46</v>
      </c>
      <c r="C47" s="24" t="s">
        <v>5</v>
      </c>
      <c r="D47" s="27">
        <f>D48+D49+D50</f>
        <v>902800</v>
      </c>
      <c r="E47" s="88">
        <f>E48+E49+E50</f>
        <v>1115800</v>
      </c>
      <c r="F47" s="88">
        <f t="shared" ref="F47" si="5">F48+F49+F50</f>
        <v>452758.31</v>
      </c>
      <c r="G47" s="92">
        <f t="shared" si="2"/>
        <v>40.577012905538631</v>
      </c>
    </row>
    <row r="48" spans="1:7" ht="15">
      <c r="A48" s="53"/>
      <c r="B48" s="1" t="s">
        <v>42</v>
      </c>
      <c r="C48" s="1"/>
      <c r="D48" s="18">
        <v>609800</v>
      </c>
      <c r="E48" s="87">
        <f>719800</f>
        <v>719800</v>
      </c>
      <c r="F48" s="87">
        <v>296639.03999999998</v>
      </c>
      <c r="G48" s="92">
        <f t="shared" si="2"/>
        <v>41.211314253959429</v>
      </c>
    </row>
    <row r="49" spans="1:7" ht="15">
      <c r="A49" s="53"/>
      <c r="B49" s="1" t="s">
        <v>43</v>
      </c>
      <c r="C49" s="1"/>
      <c r="D49" s="18">
        <v>226400</v>
      </c>
      <c r="E49" s="87">
        <v>329400</v>
      </c>
      <c r="F49" s="87">
        <v>130647.47</v>
      </c>
      <c r="G49" s="92">
        <f t="shared" si="2"/>
        <v>39.662255616272006</v>
      </c>
    </row>
    <row r="50" spans="1:7" ht="15">
      <c r="A50" s="53"/>
      <c r="B50" s="1" t="s">
        <v>171</v>
      </c>
      <c r="C50" s="1"/>
      <c r="D50" s="18">
        <v>66600</v>
      </c>
      <c r="E50" s="87">
        <f>227588.67-160988.67</f>
        <v>66600</v>
      </c>
      <c r="F50" s="87">
        <v>25471.8</v>
      </c>
      <c r="G50" s="92">
        <f t="shared" si="2"/>
        <v>38.245945945945948</v>
      </c>
    </row>
    <row r="51" spans="1:7" ht="14.25">
      <c r="A51" s="53"/>
      <c r="B51" s="37" t="s">
        <v>47</v>
      </c>
      <c r="C51" s="36" t="s">
        <v>61</v>
      </c>
      <c r="D51" s="51">
        <f t="shared" ref="D51:F51" si="6">D52+D53+D54</f>
        <v>19500</v>
      </c>
      <c r="E51" s="88">
        <f t="shared" si="6"/>
        <v>19500</v>
      </c>
      <c r="F51" s="88">
        <f t="shared" si="6"/>
        <v>9609.0499999999993</v>
      </c>
      <c r="G51" s="92">
        <f t="shared" si="2"/>
        <v>49.277179487179481</v>
      </c>
    </row>
    <row r="52" spans="1:7" ht="15">
      <c r="A52" s="53"/>
      <c r="B52" s="5" t="s">
        <v>42</v>
      </c>
      <c r="C52" s="5"/>
      <c r="D52" s="52">
        <v>13170</v>
      </c>
      <c r="E52" s="87">
        <v>13170</v>
      </c>
      <c r="F52" s="87">
        <v>5840.05</v>
      </c>
      <c r="G52" s="92">
        <f t="shared" si="2"/>
        <v>44.343583902809421</v>
      </c>
    </row>
    <row r="53" spans="1:7" ht="15">
      <c r="A53" s="53"/>
      <c r="B53" s="5" t="s">
        <v>43</v>
      </c>
      <c r="C53" s="5"/>
      <c r="D53" s="52">
        <v>4890</v>
      </c>
      <c r="E53" s="87">
        <v>4890</v>
      </c>
      <c r="F53" s="87">
        <v>2879</v>
      </c>
      <c r="G53" s="92">
        <f t="shared" si="2"/>
        <v>58.875255623721877</v>
      </c>
    </row>
    <row r="54" spans="1:7" ht="15">
      <c r="A54" s="53"/>
      <c r="B54" s="5" t="s">
        <v>171</v>
      </c>
      <c r="C54" s="5"/>
      <c r="D54" s="52">
        <v>1440</v>
      </c>
      <c r="E54" s="87">
        <v>1440</v>
      </c>
      <c r="F54" s="87">
        <v>890</v>
      </c>
      <c r="G54" s="92">
        <f t="shared" si="2"/>
        <v>61.805555555555557</v>
      </c>
    </row>
    <row r="55" spans="1:7" ht="14.25">
      <c r="A55" s="53" t="s">
        <v>151</v>
      </c>
      <c r="B55" s="24" t="s">
        <v>48</v>
      </c>
      <c r="C55" s="24" t="s">
        <v>5</v>
      </c>
      <c r="D55" s="27">
        <f>D56+D57+D58</f>
        <v>4459000</v>
      </c>
      <c r="E55" s="88">
        <f>E56+E57+E58</f>
        <v>5189000</v>
      </c>
      <c r="F55" s="88">
        <f t="shared" ref="F55" si="7">F56+F57+F58</f>
        <v>1992225.27</v>
      </c>
      <c r="G55" s="92">
        <f t="shared" si="2"/>
        <v>38.393240894199266</v>
      </c>
    </row>
    <row r="56" spans="1:7" ht="15">
      <c r="A56" s="53"/>
      <c r="B56" s="1" t="s">
        <v>42</v>
      </c>
      <c r="C56" s="1"/>
      <c r="D56" s="18">
        <v>2427000</v>
      </c>
      <c r="E56" s="87">
        <v>2617000</v>
      </c>
      <c r="F56" s="87">
        <v>766219.34</v>
      </c>
      <c r="G56" s="92">
        <f t="shared" si="2"/>
        <v>29.278538020634315</v>
      </c>
    </row>
    <row r="57" spans="1:7" ht="15">
      <c r="A57" s="53"/>
      <c r="B57" s="1" t="s">
        <v>43</v>
      </c>
      <c r="C57" s="1"/>
      <c r="D57" s="18">
        <v>591200</v>
      </c>
      <c r="E57" s="87">
        <v>1131200</v>
      </c>
      <c r="F57" s="87">
        <v>412967.65</v>
      </c>
      <c r="G57" s="92">
        <f t="shared" si="2"/>
        <v>36.507041195190951</v>
      </c>
    </row>
    <row r="58" spans="1:7" ht="15">
      <c r="A58" s="53"/>
      <c r="B58" s="1" t="s">
        <v>171</v>
      </c>
      <c r="C58" s="1"/>
      <c r="D58" s="18">
        <v>1440800</v>
      </c>
      <c r="E58" s="87">
        <v>1440800</v>
      </c>
      <c r="F58" s="87">
        <v>813038.28</v>
      </c>
      <c r="G58" s="92">
        <f t="shared" si="2"/>
        <v>56.429641865630209</v>
      </c>
    </row>
    <row r="59" spans="1:7" ht="15">
      <c r="A59" s="53"/>
      <c r="B59" s="37" t="s">
        <v>49</v>
      </c>
      <c r="C59" s="36" t="s">
        <v>62</v>
      </c>
      <c r="D59" s="52">
        <f t="shared" ref="D59:F59" si="8">D60+D61+D62</f>
        <v>686000</v>
      </c>
      <c r="E59" s="87">
        <f t="shared" si="8"/>
        <v>686000</v>
      </c>
      <c r="F59" s="87">
        <f t="shared" si="8"/>
        <v>345894</v>
      </c>
      <c r="G59" s="92">
        <f t="shared" si="2"/>
        <v>50.421865889212825</v>
      </c>
    </row>
    <row r="60" spans="1:7" ht="15">
      <c r="A60" s="53"/>
      <c r="B60" s="5" t="s">
        <v>42</v>
      </c>
      <c r="C60" s="5"/>
      <c r="D60" s="52">
        <v>373380</v>
      </c>
      <c r="E60" s="87">
        <v>323380</v>
      </c>
      <c r="F60" s="87">
        <v>138126</v>
      </c>
      <c r="G60" s="92">
        <f t="shared" si="2"/>
        <v>42.713216649143419</v>
      </c>
    </row>
    <row r="61" spans="1:7" ht="15">
      <c r="A61" s="53"/>
      <c r="B61" s="5" t="s">
        <v>43</v>
      </c>
      <c r="C61" s="5"/>
      <c r="D61" s="52">
        <v>90950</v>
      </c>
      <c r="E61" s="87">
        <v>140950</v>
      </c>
      <c r="F61" s="87">
        <v>69965</v>
      </c>
      <c r="G61" s="92">
        <f t="shared" si="2"/>
        <v>49.638169563675064</v>
      </c>
    </row>
    <row r="62" spans="1:7" ht="15">
      <c r="A62" s="53"/>
      <c r="B62" s="5" t="s">
        <v>171</v>
      </c>
      <c r="C62" s="5"/>
      <c r="D62" s="52">
        <v>221670</v>
      </c>
      <c r="E62" s="87">
        <v>221670</v>
      </c>
      <c r="F62" s="87">
        <v>137803</v>
      </c>
      <c r="G62" s="92">
        <f t="shared" si="2"/>
        <v>62.165832092750485</v>
      </c>
    </row>
    <row r="63" spans="1:7" ht="14.25">
      <c r="A63" s="53" t="s">
        <v>152</v>
      </c>
      <c r="B63" s="26" t="s">
        <v>50</v>
      </c>
      <c r="C63" s="24" t="s">
        <v>5</v>
      </c>
      <c r="D63" s="27">
        <f>D64+D65+D66</f>
        <v>982400</v>
      </c>
      <c r="E63" s="88">
        <f>E64+E65+E66</f>
        <v>982400</v>
      </c>
      <c r="F63" s="88">
        <f t="shared" ref="F63" si="9">F64+F65+F66</f>
        <v>601607</v>
      </c>
      <c r="G63" s="92">
        <f t="shared" si="2"/>
        <v>61.238497557003257</v>
      </c>
    </row>
    <row r="64" spans="1:7" ht="15">
      <c r="A64" s="53"/>
      <c r="B64" s="1" t="s">
        <v>42</v>
      </c>
      <c r="C64" s="1"/>
      <c r="D64" s="18"/>
      <c r="E64" s="87"/>
      <c r="F64" s="87"/>
      <c r="G64" s="92"/>
    </row>
    <row r="65" spans="1:7" ht="15">
      <c r="A65" s="53"/>
      <c r="B65" s="1" t="s">
        <v>43</v>
      </c>
      <c r="C65" s="1"/>
      <c r="D65" s="18"/>
      <c r="E65" s="87"/>
      <c r="F65" s="87"/>
      <c r="G65" s="92"/>
    </row>
    <row r="66" spans="1:7" ht="15">
      <c r="A66" s="53"/>
      <c r="B66" s="1" t="s">
        <v>171</v>
      </c>
      <c r="C66" s="1"/>
      <c r="D66" s="18">
        <v>982400</v>
      </c>
      <c r="E66" s="87">
        <v>982400</v>
      </c>
      <c r="F66" s="87">
        <v>601607</v>
      </c>
      <c r="G66" s="92">
        <f t="shared" si="2"/>
        <v>61.238497557003257</v>
      </c>
    </row>
    <row r="67" spans="1:7" ht="15">
      <c r="A67" s="53"/>
      <c r="B67" s="37" t="s">
        <v>51</v>
      </c>
      <c r="C67" s="5" t="s">
        <v>61</v>
      </c>
      <c r="D67" s="52"/>
      <c r="E67" s="87">
        <f t="shared" ref="E67:F67" si="10">E68+E69+E70</f>
        <v>52870</v>
      </c>
      <c r="F67" s="87">
        <f t="shared" si="10"/>
        <v>34439.47</v>
      </c>
      <c r="G67" s="92">
        <f t="shared" si="2"/>
        <v>65.139909211272936</v>
      </c>
    </row>
    <row r="68" spans="1:7" ht="15">
      <c r="A68" s="53"/>
      <c r="B68" s="5" t="s">
        <v>42</v>
      </c>
      <c r="C68" s="5"/>
      <c r="D68" s="52"/>
      <c r="E68" s="87"/>
      <c r="F68" s="87"/>
      <c r="G68" s="92"/>
    </row>
    <row r="69" spans="1:7" ht="15">
      <c r="A69" s="53"/>
      <c r="B69" s="5" t="s">
        <v>43</v>
      </c>
      <c r="C69" s="5"/>
      <c r="D69" s="52"/>
      <c r="E69" s="87"/>
      <c r="F69" s="87"/>
      <c r="G69" s="92"/>
    </row>
    <row r="70" spans="1:7" ht="15">
      <c r="A70" s="53"/>
      <c r="B70" s="5" t="s">
        <v>171</v>
      </c>
      <c r="C70" s="5"/>
      <c r="D70" s="52">
        <v>52870</v>
      </c>
      <c r="E70" s="87">
        <v>52870</v>
      </c>
      <c r="F70" s="87">
        <v>34439.47</v>
      </c>
      <c r="G70" s="92">
        <f t="shared" si="2"/>
        <v>65.139909211272936</v>
      </c>
    </row>
    <row r="71" spans="1:7" ht="25.5">
      <c r="A71" s="53" t="s">
        <v>153</v>
      </c>
      <c r="B71" s="26" t="s">
        <v>52</v>
      </c>
      <c r="C71" s="24" t="s">
        <v>5</v>
      </c>
      <c r="D71" s="27">
        <f>D72+D73+D74</f>
        <v>4870900</v>
      </c>
      <c r="E71" s="88">
        <f>E72+E73+E74</f>
        <v>2128888.67</v>
      </c>
      <c r="F71" s="88">
        <f t="shared" ref="F71" si="11">F72+F73+F74</f>
        <v>221659.93999999997</v>
      </c>
      <c r="G71" s="92">
        <f t="shared" si="2"/>
        <v>10.412002427538871</v>
      </c>
    </row>
    <row r="72" spans="1:7" ht="15">
      <c r="A72" s="53"/>
      <c r="B72" s="1" t="s">
        <v>53</v>
      </c>
      <c r="C72" s="1"/>
      <c r="D72" s="18">
        <v>420200</v>
      </c>
      <c r="E72" s="87">
        <v>410200</v>
      </c>
      <c r="F72" s="87">
        <v>142004.29999999999</v>
      </c>
      <c r="G72" s="92">
        <f t="shared" si="2"/>
        <v>34.618308142369578</v>
      </c>
    </row>
    <row r="73" spans="1:7" ht="15">
      <c r="A73" s="53"/>
      <c r="B73" s="1" t="s">
        <v>54</v>
      </c>
      <c r="C73" s="1"/>
      <c r="D73" s="18">
        <v>124100</v>
      </c>
      <c r="E73" s="87">
        <v>124100</v>
      </c>
      <c r="F73" s="87">
        <v>32453.9</v>
      </c>
      <c r="G73" s="92">
        <f t="shared" si="2"/>
        <v>26.15141015310234</v>
      </c>
    </row>
    <row r="74" spans="1:7" ht="15">
      <c r="A74" s="53"/>
      <c r="B74" s="1" t="s">
        <v>172</v>
      </c>
      <c r="C74" s="1"/>
      <c r="D74" s="18">
        <v>4326600</v>
      </c>
      <c r="E74" s="87">
        <f>1433600+160988.67</f>
        <v>1594588.67</v>
      </c>
      <c r="F74" s="87">
        <v>47201.74</v>
      </c>
      <c r="G74" s="92">
        <f t="shared" si="2"/>
        <v>2.9601201167445899</v>
      </c>
    </row>
    <row r="75" spans="1:7" ht="14.25">
      <c r="A75" s="53" t="s">
        <v>154</v>
      </c>
      <c r="B75" s="26" t="s">
        <v>55</v>
      </c>
      <c r="C75" s="24" t="s">
        <v>5</v>
      </c>
      <c r="D75" s="27">
        <f>D76+D77+D78</f>
        <v>1200000</v>
      </c>
      <c r="E75" s="88">
        <f>E76+E77+E78</f>
        <v>1200000</v>
      </c>
      <c r="F75" s="88">
        <f t="shared" ref="F75" si="12">F76+F77+F78</f>
        <v>863942.42</v>
      </c>
      <c r="G75" s="92">
        <f t="shared" si="2"/>
        <v>71.995201666666674</v>
      </c>
    </row>
    <row r="76" spans="1:7" ht="15">
      <c r="A76" s="53"/>
      <c r="B76" s="1" t="s">
        <v>53</v>
      </c>
      <c r="C76" s="1"/>
      <c r="D76" s="18">
        <v>857800</v>
      </c>
      <c r="E76" s="87">
        <v>857800</v>
      </c>
      <c r="F76" s="87">
        <v>596745.31000000006</v>
      </c>
      <c r="G76" s="92">
        <f t="shared" si="2"/>
        <v>69.566951503847051</v>
      </c>
    </row>
    <row r="77" spans="1:7" ht="15">
      <c r="A77" s="53"/>
      <c r="B77" s="1" t="s">
        <v>54</v>
      </c>
      <c r="C77" s="1"/>
      <c r="D77" s="18">
        <v>342200</v>
      </c>
      <c r="E77" s="87">
        <v>342200</v>
      </c>
      <c r="F77" s="87">
        <v>267197.11</v>
      </c>
      <c r="G77" s="92">
        <f t="shared" si="2"/>
        <v>78.082147866744592</v>
      </c>
    </row>
    <row r="78" spans="1:7" ht="15">
      <c r="A78" s="53"/>
      <c r="B78" s="1" t="s">
        <v>172</v>
      </c>
      <c r="C78" s="1"/>
      <c r="D78" s="1"/>
      <c r="E78" s="87"/>
      <c r="F78" s="87"/>
      <c r="G78" s="1"/>
    </row>
    <row r="79" spans="1:7" ht="14.25">
      <c r="A79" s="53" t="s">
        <v>155</v>
      </c>
      <c r="B79" s="26" t="s">
        <v>56</v>
      </c>
      <c r="C79" s="24" t="s">
        <v>63</v>
      </c>
      <c r="D79" s="24">
        <f>D80+D81+D82</f>
        <v>142</v>
      </c>
      <c r="E79" s="88">
        <f>E80+E81+E82</f>
        <v>142</v>
      </c>
      <c r="F79" s="88">
        <f t="shared" ref="F79" si="13">F80+F81+F82</f>
        <v>142</v>
      </c>
      <c r="G79" s="1"/>
    </row>
    <row r="80" spans="1:7" ht="15">
      <c r="A80" s="53"/>
      <c r="B80" s="1" t="s">
        <v>53</v>
      </c>
      <c r="C80" s="1" t="s">
        <v>64</v>
      </c>
      <c r="D80" s="4">
        <v>90</v>
      </c>
      <c r="E80" s="87">
        <v>90</v>
      </c>
      <c r="F80" s="87">
        <v>90</v>
      </c>
      <c r="G80" s="1"/>
    </row>
    <row r="81" spans="1:7" ht="15">
      <c r="A81" s="53"/>
      <c r="B81" s="1" t="s">
        <v>54</v>
      </c>
      <c r="C81" s="1" t="s">
        <v>64</v>
      </c>
      <c r="D81" s="4">
        <v>24</v>
      </c>
      <c r="E81" s="87">
        <v>24</v>
      </c>
      <c r="F81" s="87">
        <v>24</v>
      </c>
      <c r="G81" s="1"/>
    </row>
    <row r="82" spans="1:7" ht="15">
      <c r="A82" s="53"/>
      <c r="B82" s="1" t="s">
        <v>172</v>
      </c>
      <c r="C82" s="1" t="s">
        <v>64</v>
      </c>
      <c r="D82" s="4">
        <v>28</v>
      </c>
      <c r="E82" s="87">
        <v>28</v>
      </c>
      <c r="F82" s="87">
        <v>28</v>
      </c>
      <c r="G82" s="1"/>
    </row>
    <row r="83" spans="1:7" ht="14.25">
      <c r="A83" s="53" t="s">
        <v>156</v>
      </c>
      <c r="B83" s="26" t="s">
        <v>57</v>
      </c>
      <c r="C83" s="24" t="s">
        <v>63</v>
      </c>
      <c r="D83" s="24">
        <f>D84+D85+D86</f>
        <v>321.5</v>
      </c>
      <c r="E83" s="88">
        <f>E84+E85+E86</f>
        <v>321.5</v>
      </c>
      <c r="F83" s="88">
        <f t="shared" ref="F83" si="14">F84+F85+F86</f>
        <v>321.5</v>
      </c>
      <c r="G83" s="1"/>
    </row>
    <row r="84" spans="1:7" ht="15">
      <c r="A84" s="53"/>
      <c r="B84" s="1" t="s">
        <v>53</v>
      </c>
      <c r="C84" s="1" t="s">
        <v>64</v>
      </c>
      <c r="D84" s="4">
        <v>162</v>
      </c>
      <c r="E84" s="87">
        <v>162</v>
      </c>
      <c r="F84" s="87">
        <v>162</v>
      </c>
      <c r="G84" s="1"/>
    </row>
    <row r="85" spans="1:7" ht="15">
      <c r="A85" s="53"/>
      <c r="B85" s="1" t="s">
        <v>54</v>
      </c>
      <c r="C85" s="1" t="s">
        <v>64</v>
      </c>
      <c r="D85" s="4">
        <v>44.75</v>
      </c>
      <c r="E85" s="87">
        <v>44.75</v>
      </c>
      <c r="F85" s="87">
        <v>44.75</v>
      </c>
      <c r="G85" s="1"/>
    </row>
    <row r="86" spans="1:7" ht="15">
      <c r="A86" s="53"/>
      <c r="B86" s="1" t="s">
        <v>172</v>
      </c>
      <c r="C86" s="1" t="s">
        <v>64</v>
      </c>
      <c r="D86" s="4">
        <v>114.75</v>
      </c>
      <c r="E86" s="87">
        <v>114.75</v>
      </c>
      <c r="F86" s="87">
        <v>114.75</v>
      </c>
      <c r="G86" s="1"/>
    </row>
    <row r="87" spans="1:7" ht="25.5">
      <c r="A87" s="53" t="s">
        <v>157</v>
      </c>
      <c r="B87" s="26" t="s">
        <v>58</v>
      </c>
      <c r="C87" s="24" t="s">
        <v>63</v>
      </c>
      <c r="D87" s="24">
        <f>D88+D89+D90</f>
        <v>491</v>
      </c>
      <c r="E87" s="88">
        <f>E88+E89+E90</f>
        <v>491</v>
      </c>
      <c r="F87" s="88">
        <f t="shared" ref="F87" si="15">F88+F89+F90</f>
        <v>491</v>
      </c>
      <c r="G87" s="1"/>
    </row>
    <row r="88" spans="1:7" ht="15">
      <c r="A88" s="53"/>
      <c r="B88" s="1" t="s">
        <v>53</v>
      </c>
      <c r="C88" s="1" t="s">
        <v>64</v>
      </c>
      <c r="D88" s="4">
        <f>D80+D84+D92</f>
        <v>264</v>
      </c>
      <c r="E88" s="87">
        <f>E80+E84+E92</f>
        <v>264</v>
      </c>
      <c r="F88" s="87">
        <f>F80+F84+F92</f>
        <v>264</v>
      </c>
      <c r="G88" s="1"/>
    </row>
    <row r="89" spans="1:7" ht="15">
      <c r="A89" s="53"/>
      <c r="B89" s="1" t="s">
        <v>54</v>
      </c>
      <c r="C89" s="1" t="s">
        <v>64</v>
      </c>
      <c r="D89" s="4">
        <f t="shared" ref="D89:F90" si="16">D81+D85+D93</f>
        <v>72.95</v>
      </c>
      <c r="E89" s="87">
        <f t="shared" si="16"/>
        <v>72.95</v>
      </c>
      <c r="F89" s="87">
        <f t="shared" si="16"/>
        <v>72.95</v>
      </c>
      <c r="G89" s="1"/>
    </row>
    <row r="90" spans="1:7" ht="15">
      <c r="A90" s="53"/>
      <c r="B90" s="1" t="s">
        <v>172</v>
      </c>
      <c r="C90" s="1" t="s">
        <v>64</v>
      </c>
      <c r="D90" s="4">
        <f t="shared" si="16"/>
        <v>154.05000000000001</v>
      </c>
      <c r="E90" s="87">
        <f t="shared" si="16"/>
        <v>154.05000000000001</v>
      </c>
      <c r="F90" s="87">
        <f t="shared" si="16"/>
        <v>154.05000000000001</v>
      </c>
      <c r="G90" s="1"/>
    </row>
    <row r="91" spans="1:7" ht="25.5">
      <c r="A91" s="53" t="s">
        <v>158</v>
      </c>
      <c r="B91" s="26" t="s">
        <v>59</v>
      </c>
      <c r="C91" s="24" t="s">
        <v>63</v>
      </c>
      <c r="D91" s="24">
        <f>D92+D93+D94</f>
        <v>27.5</v>
      </c>
      <c r="E91" s="88">
        <f>E92+E93+E94</f>
        <v>27.5</v>
      </c>
      <c r="F91" s="88">
        <f t="shared" ref="F91" si="17">F92+F93+F94</f>
        <v>27.5</v>
      </c>
      <c r="G91" s="1"/>
    </row>
    <row r="92" spans="1:7" ht="15">
      <c r="A92" s="53"/>
      <c r="B92" s="1" t="s">
        <v>53</v>
      </c>
      <c r="C92" s="1"/>
      <c r="D92" s="4">
        <v>12</v>
      </c>
      <c r="E92" s="89">
        <v>12</v>
      </c>
      <c r="F92" s="89">
        <v>12</v>
      </c>
      <c r="G92" s="1"/>
    </row>
    <row r="93" spans="1:7" ht="15">
      <c r="A93" s="53"/>
      <c r="B93" s="1" t="s">
        <v>54</v>
      </c>
      <c r="C93" s="1"/>
      <c r="D93" s="4">
        <v>4.2</v>
      </c>
      <c r="E93" s="89">
        <v>4.2</v>
      </c>
      <c r="F93" s="89">
        <v>4.2</v>
      </c>
      <c r="G93" s="1"/>
    </row>
    <row r="94" spans="1:7" ht="15">
      <c r="A94" s="53"/>
      <c r="B94" s="1" t="s">
        <v>172</v>
      </c>
      <c r="C94" s="1"/>
      <c r="D94" s="4">
        <v>11.3</v>
      </c>
      <c r="E94" s="89">
        <v>11.3</v>
      </c>
      <c r="F94" s="89">
        <v>11.3</v>
      </c>
      <c r="G94" s="1"/>
    </row>
    <row r="95" spans="1:7" ht="15.75">
      <c r="A95" s="161" t="s">
        <v>66</v>
      </c>
      <c r="B95" s="161"/>
      <c r="C95" s="161"/>
      <c r="D95" s="161"/>
    </row>
    <row r="96" spans="1:7">
      <c r="A96" s="84"/>
      <c r="B96" s="162" t="s">
        <v>132</v>
      </c>
      <c r="C96" s="162"/>
      <c r="D96" s="162"/>
      <c r="E96" s="76"/>
    </row>
    <row r="97" spans="1:5" ht="25.5">
      <c r="A97" s="84"/>
      <c r="B97" s="93"/>
      <c r="C97" s="93"/>
      <c r="D97" s="93" t="s">
        <v>31</v>
      </c>
      <c r="E97" s="85" t="s">
        <v>200</v>
      </c>
    </row>
    <row r="98" spans="1:5" ht="15.75">
      <c r="A98" s="61">
        <v>1</v>
      </c>
      <c r="B98" s="62" t="s">
        <v>67</v>
      </c>
      <c r="C98" s="61" t="s">
        <v>63</v>
      </c>
      <c r="D98" s="61">
        <v>90</v>
      </c>
      <c r="E98" s="92">
        <v>90</v>
      </c>
    </row>
    <row r="99" spans="1:5" ht="31.5">
      <c r="A99" s="61">
        <v>2</v>
      </c>
      <c r="B99" s="63" t="s">
        <v>174</v>
      </c>
      <c r="C99" s="61" t="s">
        <v>68</v>
      </c>
      <c r="D99" s="61">
        <v>985</v>
      </c>
      <c r="E99" s="92">
        <v>985</v>
      </c>
    </row>
    <row r="100" spans="1:5" ht="15.75">
      <c r="A100" s="61"/>
      <c r="B100" s="66" t="s">
        <v>175</v>
      </c>
      <c r="C100" s="61"/>
      <c r="D100" s="61">
        <v>724</v>
      </c>
      <c r="E100" s="92">
        <v>724</v>
      </c>
    </row>
    <row r="101" spans="1:5" ht="15.75">
      <c r="A101" s="61"/>
      <c r="B101" s="66" t="s">
        <v>176</v>
      </c>
      <c r="C101" s="61"/>
      <c r="D101" s="61">
        <v>173</v>
      </c>
      <c r="E101" s="92">
        <v>173</v>
      </c>
    </row>
    <row r="102" spans="1:5" ht="15.75">
      <c r="A102" s="61"/>
      <c r="B102" s="66" t="s">
        <v>177</v>
      </c>
      <c r="C102" s="61"/>
      <c r="D102" s="61">
        <v>87</v>
      </c>
      <c r="E102" s="92">
        <v>87</v>
      </c>
    </row>
    <row r="103" spans="1:5" ht="31.5">
      <c r="A103" s="61">
        <v>3</v>
      </c>
      <c r="B103" s="63" t="s">
        <v>178</v>
      </c>
      <c r="C103" s="61" t="s">
        <v>68</v>
      </c>
      <c r="D103" s="61">
        <v>1137</v>
      </c>
      <c r="E103" s="92">
        <v>1137</v>
      </c>
    </row>
    <row r="104" spans="1:5" ht="15.75">
      <c r="A104" s="61"/>
      <c r="B104" s="66" t="s">
        <v>175</v>
      </c>
      <c r="C104" s="61"/>
      <c r="D104" s="61">
        <v>121</v>
      </c>
      <c r="E104" s="92">
        <v>121</v>
      </c>
    </row>
    <row r="105" spans="1:5" ht="15.75">
      <c r="A105" s="61"/>
      <c r="B105" s="66" t="s">
        <v>176</v>
      </c>
      <c r="C105" s="61"/>
      <c r="D105" s="61">
        <v>66</v>
      </c>
      <c r="E105" s="92">
        <v>66</v>
      </c>
    </row>
    <row r="106" spans="1:5" ht="15.75">
      <c r="A106" s="61"/>
      <c r="B106" s="66" t="s">
        <v>177</v>
      </c>
      <c r="C106" s="61"/>
      <c r="D106" s="61">
        <v>950</v>
      </c>
      <c r="E106" s="92">
        <v>950</v>
      </c>
    </row>
    <row r="107" spans="1:5" ht="47.25">
      <c r="A107" s="61">
        <v>4</v>
      </c>
      <c r="B107" s="63" t="s">
        <v>179</v>
      </c>
      <c r="C107" s="61" t="s">
        <v>69</v>
      </c>
      <c r="D107" s="61">
        <v>140</v>
      </c>
      <c r="E107" s="92">
        <v>140</v>
      </c>
    </row>
    <row r="108" spans="1:5" ht="15.75">
      <c r="A108" s="61"/>
      <c r="B108" s="66" t="s">
        <v>175</v>
      </c>
      <c r="C108" s="61"/>
      <c r="D108" s="61">
        <v>87</v>
      </c>
      <c r="E108" s="92">
        <v>87</v>
      </c>
    </row>
    <row r="109" spans="1:5" ht="15.75">
      <c r="A109" s="61"/>
      <c r="B109" s="66" t="s">
        <v>176</v>
      </c>
      <c r="C109" s="61"/>
      <c r="D109" s="61">
        <v>34</v>
      </c>
      <c r="E109" s="92">
        <v>34</v>
      </c>
    </row>
    <row r="110" spans="1:5" ht="15.75">
      <c r="A110" s="61"/>
      <c r="B110" s="66" t="s">
        <v>177</v>
      </c>
      <c r="C110" s="61"/>
      <c r="D110" s="61">
        <v>19</v>
      </c>
      <c r="E110" s="92">
        <v>19</v>
      </c>
    </row>
    <row r="111" spans="1:5" ht="47.25">
      <c r="A111" s="61">
        <v>5</v>
      </c>
      <c r="B111" s="63" t="s">
        <v>180</v>
      </c>
      <c r="C111" s="61" t="s">
        <v>69</v>
      </c>
      <c r="D111" s="61">
        <v>225</v>
      </c>
      <c r="E111" s="92">
        <v>225</v>
      </c>
    </row>
    <row r="112" spans="1:5" ht="15.75">
      <c r="A112" s="61"/>
      <c r="B112" s="66" t="s">
        <v>175</v>
      </c>
      <c r="C112" s="61"/>
      <c r="D112" s="61">
        <v>23</v>
      </c>
      <c r="E112" s="92">
        <v>23</v>
      </c>
    </row>
    <row r="113" spans="1:5" ht="15.75">
      <c r="A113" s="61"/>
      <c r="B113" s="66" t="s">
        <v>176</v>
      </c>
      <c r="C113" s="61"/>
      <c r="D113" s="61">
        <v>20</v>
      </c>
      <c r="E113" s="92">
        <v>20</v>
      </c>
    </row>
    <row r="114" spans="1:5" ht="15.75">
      <c r="A114" s="61"/>
      <c r="B114" s="66" t="s">
        <v>177</v>
      </c>
      <c r="C114" s="61"/>
      <c r="D114" s="61">
        <v>182</v>
      </c>
      <c r="E114" s="92">
        <v>182</v>
      </c>
    </row>
    <row r="115" spans="1:5" ht="31.5">
      <c r="A115" s="61">
        <v>6</v>
      </c>
      <c r="B115" s="63" t="s">
        <v>181</v>
      </c>
      <c r="C115" s="61" t="s">
        <v>70</v>
      </c>
      <c r="D115" s="61">
        <v>604</v>
      </c>
      <c r="E115" s="92">
        <v>604</v>
      </c>
    </row>
    <row r="116" spans="1:5" ht="15.75">
      <c r="A116" s="61"/>
      <c r="B116" s="66" t="s">
        <v>175</v>
      </c>
      <c r="C116" s="61"/>
      <c r="D116" s="61">
        <v>198</v>
      </c>
      <c r="E116" s="92">
        <v>198</v>
      </c>
    </row>
    <row r="117" spans="1:5" ht="15.75">
      <c r="A117" s="61"/>
      <c r="B117" s="66" t="s">
        <v>176</v>
      </c>
      <c r="C117" s="61"/>
      <c r="D117" s="61">
        <v>104</v>
      </c>
      <c r="E117" s="92">
        <v>104</v>
      </c>
    </row>
    <row r="118" spans="1:5" ht="15.75">
      <c r="A118" s="61"/>
      <c r="B118" s="66" t="s">
        <v>177</v>
      </c>
      <c r="C118" s="61"/>
      <c r="D118" s="61">
        <v>302</v>
      </c>
      <c r="E118" s="92">
        <v>302</v>
      </c>
    </row>
    <row r="119" spans="1:5" ht="31.5">
      <c r="A119" s="61">
        <v>7</v>
      </c>
      <c r="B119" s="63" t="s">
        <v>182</v>
      </c>
      <c r="C119" s="61" t="s">
        <v>68</v>
      </c>
      <c r="D119" s="61">
        <v>580</v>
      </c>
      <c r="E119" s="92">
        <v>580</v>
      </c>
    </row>
    <row r="120" spans="1:5" ht="15.75">
      <c r="A120" s="64"/>
      <c r="B120" s="66" t="s">
        <v>175</v>
      </c>
      <c r="C120" s="64"/>
      <c r="D120" s="64">
        <v>472</v>
      </c>
      <c r="E120" s="92">
        <v>472</v>
      </c>
    </row>
    <row r="121" spans="1:5" ht="15.75">
      <c r="A121" s="64"/>
      <c r="B121" s="66" t="s">
        <v>176</v>
      </c>
      <c r="C121" s="64"/>
      <c r="D121" s="64">
        <v>68</v>
      </c>
      <c r="E121" s="92">
        <v>68</v>
      </c>
    </row>
    <row r="122" spans="1:5" ht="15.75">
      <c r="A122" s="64"/>
      <c r="B122" s="66" t="s">
        <v>177</v>
      </c>
      <c r="C122" s="64"/>
      <c r="D122" s="64">
        <v>40</v>
      </c>
      <c r="E122" s="92">
        <v>40</v>
      </c>
    </row>
    <row r="123" spans="1:5" ht="29.25">
      <c r="A123" s="64">
        <v>8</v>
      </c>
      <c r="B123" s="67" t="s">
        <v>183</v>
      </c>
      <c r="C123" s="61" t="s">
        <v>68</v>
      </c>
      <c r="D123" s="64">
        <v>98</v>
      </c>
      <c r="E123" s="92"/>
    </row>
    <row r="124" spans="1:5" ht="15">
      <c r="A124" s="64"/>
      <c r="B124" s="68" t="s">
        <v>184</v>
      </c>
      <c r="C124" s="61" t="s">
        <v>68</v>
      </c>
      <c r="D124" s="64">
        <v>96.4</v>
      </c>
      <c r="E124" s="75"/>
    </row>
    <row r="125" spans="1:5" ht="15">
      <c r="A125" s="64"/>
      <c r="B125" s="68" t="s">
        <v>185</v>
      </c>
      <c r="C125" s="61" t="s">
        <v>68</v>
      </c>
      <c r="D125" s="64">
        <v>1.6</v>
      </c>
      <c r="E125" s="75"/>
    </row>
    <row r="126" spans="1:5" ht="31.5">
      <c r="A126" s="64"/>
      <c r="B126" s="66" t="s">
        <v>186</v>
      </c>
      <c r="C126" s="64"/>
      <c r="D126" s="65" t="s">
        <v>187</v>
      </c>
      <c r="E126" s="75"/>
    </row>
  </sheetData>
  <mergeCells count="14">
    <mergeCell ref="C1:F1"/>
    <mergeCell ref="B2:D2"/>
    <mergeCell ref="B96:D96"/>
    <mergeCell ref="B22:D22"/>
    <mergeCell ref="B29:D29"/>
    <mergeCell ref="A4:D4"/>
    <mergeCell ref="A95:D95"/>
    <mergeCell ref="B33:D33"/>
    <mergeCell ref="A7:D7"/>
    <mergeCell ref="A32:D32"/>
    <mergeCell ref="A8:A9"/>
    <mergeCell ref="B8:B9"/>
    <mergeCell ref="C8:C9"/>
    <mergeCell ref="A6:D6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view="pageBreakPreview" zoomScale="90" zoomScaleNormal="100" zoomScaleSheetLayoutView="90" workbookViewId="0">
      <selection activeCell="F13" sqref="F13"/>
    </sheetView>
  </sheetViews>
  <sheetFormatPr defaultRowHeight="12.75"/>
  <cols>
    <col min="1" max="1" width="6.5703125" style="10" bestFit="1" customWidth="1"/>
    <col min="2" max="2" width="51.42578125" style="10" customWidth="1"/>
    <col min="3" max="3" width="8.5703125" style="10" customWidth="1"/>
    <col min="4" max="4" width="12" style="10" bestFit="1" customWidth="1"/>
    <col min="5" max="6" width="11.7109375" style="10" customWidth="1"/>
    <col min="7" max="16384" width="9.140625" style="10"/>
  </cols>
  <sheetData>
    <row r="1" spans="1:6" ht="15.75">
      <c r="A1" s="161" t="s">
        <v>101</v>
      </c>
      <c r="B1" s="161"/>
      <c r="C1" s="161"/>
      <c r="D1" s="161"/>
    </row>
    <row r="2" spans="1:6" ht="15.75">
      <c r="A2" s="177" t="s">
        <v>0</v>
      </c>
      <c r="B2" s="178"/>
      <c r="C2" s="178"/>
      <c r="D2" s="178"/>
    </row>
    <row r="3" spans="1:6">
      <c r="A3" s="11"/>
      <c r="B3" s="11"/>
      <c r="C3" s="11"/>
      <c r="D3" s="11"/>
    </row>
    <row r="4" spans="1:6">
      <c r="A4" s="162" t="s">
        <v>140</v>
      </c>
      <c r="B4" s="162"/>
      <c r="C4" s="162"/>
      <c r="D4" s="162"/>
      <c r="E4" s="158"/>
      <c r="F4" s="160"/>
    </row>
    <row r="5" spans="1:6" ht="15" customHeight="1">
      <c r="A5" s="179" t="s">
        <v>1</v>
      </c>
      <c r="B5" s="180" t="s">
        <v>101</v>
      </c>
      <c r="C5" s="180" t="s">
        <v>2</v>
      </c>
      <c r="D5" s="181" t="s">
        <v>31</v>
      </c>
      <c r="E5" s="184" t="s">
        <v>200</v>
      </c>
      <c r="F5" s="183" t="s">
        <v>207</v>
      </c>
    </row>
    <row r="6" spans="1:6" ht="27.75" customHeight="1">
      <c r="A6" s="179"/>
      <c r="B6" s="180"/>
      <c r="C6" s="180"/>
      <c r="D6" s="182"/>
      <c r="E6" s="184"/>
      <c r="F6" s="183"/>
    </row>
    <row r="7" spans="1:6">
      <c r="A7" s="16"/>
      <c r="B7" s="17"/>
      <c r="C7" s="17"/>
      <c r="D7" s="17"/>
      <c r="E7" s="12"/>
      <c r="F7" s="159"/>
    </row>
    <row r="8" spans="1:6" ht="25.5">
      <c r="A8" s="55">
        <v>1</v>
      </c>
      <c r="B8" s="9" t="s">
        <v>197</v>
      </c>
      <c r="C8" s="13" t="s">
        <v>5</v>
      </c>
      <c r="D8" s="18">
        <v>198.0663897544911</v>
      </c>
      <c r="E8" s="12">
        <v>121.24</v>
      </c>
    </row>
    <row r="9" spans="1:6">
      <c r="A9" s="54"/>
      <c r="B9" s="1" t="s">
        <v>105</v>
      </c>
      <c r="C9" s="1"/>
      <c r="D9" s="18"/>
      <c r="E9" s="12"/>
    </row>
    <row r="10" spans="1:6">
      <c r="A10" s="56" t="s">
        <v>149</v>
      </c>
      <c r="B10" s="1" t="s">
        <v>106</v>
      </c>
      <c r="C10" s="13" t="s">
        <v>5</v>
      </c>
      <c r="D10" s="18">
        <v>102.09291081447107</v>
      </c>
      <c r="E10" s="12">
        <v>64.8</v>
      </c>
    </row>
    <row r="11" spans="1:6">
      <c r="A11" s="56" t="s">
        <v>150</v>
      </c>
      <c r="B11" s="3" t="s">
        <v>107</v>
      </c>
      <c r="C11" s="13" t="s">
        <v>5</v>
      </c>
      <c r="D11" s="18">
        <v>11.861083122242009</v>
      </c>
      <c r="E11" s="12">
        <v>6.23</v>
      </c>
    </row>
    <row r="12" spans="1:6">
      <c r="A12" s="56" t="s">
        <v>151</v>
      </c>
      <c r="B12" s="1" t="s">
        <v>108</v>
      </c>
      <c r="C12" s="13" t="s">
        <v>5</v>
      </c>
      <c r="D12" s="18">
        <v>72.332397317843544</v>
      </c>
      <c r="E12" s="12">
        <v>44.04</v>
      </c>
    </row>
    <row r="13" spans="1:6">
      <c r="A13" s="56" t="s">
        <v>152</v>
      </c>
      <c r="B13" s="1" t="s">
        <v>109</v>
      </c>
      <c r="C13" s="13" t="s">
        <v>5</v>
      </c>
      <c r="D13" s="18">
        <v>6.2429016402374815</v>
      </c>
      <c r="E13" s="12">
        <v>3.15</v>
      </c>
    </row>
    <row r="14" spans="1:6" ht="38.25">
      <c r="A14" s="57" t="s">
        <v>159</v>
      </c>
      <c r="B14" s="3" t="s">
        <v>198</v>
      </c>
      <c r="C14" s="13" t="s">
        <v>22</v>
      </c>
      <c r="D14" s="18">
        <v>0.12618870416556802</v>
      </c>
      <c r="E14" s="12">
        <v>7.8E-2</v>
      </c>
    </row>
    <row r="15" spans="1:6" ht="25.5">
      <c r="A15" s="57" t="s">
        <v>160</v>
      </c>
      <c r="B15" s="3" t="s">
        <v>110</v>
      </c>
      <c r="C15" s="13" t="s">
        <v>25</v>
      </c>
      <c r="D15" s="18">
        <v>4.9086757990867582</v>
      </c>
      <c r="E15" s="12">
        <v>2.67</v>
      </c>
    </row>
    <row r="16" spans="1:6" ht="38.25">
      <c r="A16" s="57" t="s">
        <v>161</v>
      </c>
      <c r="B16" s="3" t="s">
        <v>111</v>
      </c>
      <c r="C16" s="13" t="s">
        <v>112</v>
      </c>
      <c r="D16" s="18">
        <v>245.4337899543379</v>
      </c>
      <c r="E16" s="12">
        <v>136</v>
      </c>
    </row>
    <row r="17" spans="1:6" ht="38.25">
      <c r="A17" s="57" t="s">
        <v>162</v>
      </c>
      <c r="B17" s="3" t="s">
        <v>199</v>
      </c>
      <c r="C17" s="13" t="s">
        <v>25</v>
      </c>
      <c r="D17" s="18">
        <v>23.589787821286869</v>
      </c>
      <c r="E17" s="12">
        <v>12</v>
      </c>
    </row>
    <row r="18" spans="1:6" ht="25.5">
      <c r="A18" s="22"/>
      <c r="B18" s="28" t="s">
        <v>141</v>
      </c>
      <c r="C18" s="29"/>
      <c r="D18" s="30"/>
      <c r="E18" s="130"/>
    </row>
    <row r="19" spans="1:6" ht="25.5">
      <c r="A19" s="12">
        <v>1</v>
      </c>
      <c r="B19" s="3" t="s">
        <v>113</v>
      </c>
      <c r="C19" s="13" t="s">
        <v>5</v>
      </c>
      <c r="D19" s="95">
        <v>6281.666666666667</v>
      </c>
      <c r="E19" s="12">
        <v>8427.39</v>
      </c>
    </row>
    <row r="20" spans="1:6" ht="25.5">
      <c r="A20" s="12">
        <v>2</v>
      </c>
      <c r="B20" s="3" t="s">
        <v>114</v>
      </c>
      <c r="C20" s="13" t="s">
        <v>5</v>
      </c>
      <c r="D20" s="95">
        <v>6399.2370370370372</v>
      </c>
      <c r="E20" s="12">
        <v>6399.24</v>
      </c>
    </row>
    <row r="21" spans="1:6" ht="25.5">
      <c r="A21" s="12">
        <v>3</v>
      </c>
      <c r="B21" s="3" t="s">
        <v>135</v>
      </c>
      <c r="C21" s="13" t="s">
        <v>5</v>
      </c>
      <c r="D21" s="95">
        <v>9615.3846153846152</v>
      </c>
      <c r="E21" s="12">
        <v>10248.450000000001</v>
      </c>
    </row>
    <row r="22" spans="1:6" ht="25.5">
      <c r="A22" s="12">
        <v>4</v>
      </c>
      <c r="B22" s="3" t="s">
        <v>136</v>
      </c>
      <c r="C22" s="13" t="s">
        <v>5</v>
      </c>
      <c r="D22" s="95">
        <v>9601.4869888475841</v>
      </c>
      <c r="E22" s="12">
        <v>9601.49</v>
      </c>
    </row>
    <row r="23" spans="1:6" ht="25.5">
      <c r="A23" s="12">
        <v>5</v>
      </c>
      <c r="B23" s="3" t="s">
        <v>137</v>
      </c>
      <c r="C23" s="13" t="s">
        <v>5</v>
      </c>
      <c r="D23" s="95">
        <v>947.36842105263156</v>
      </c>
      <c r="E23" s="12">
        <v>1002.22</v>
      </c>
    </row>
    <row r="24" spans="1:6" ht="25.5">
      <c r="A24" s="12">
        <v>6</v>
      </c>
      <c r="B24" s="3" t="s">
        <v>138</v>
      </c>
      <c r="C24" s="13" t="s">
        <v>5</v>
      </c>
      <c r="D24" s="95">
        <v>1185.6526071072733</v>
      </c>
      <c r="E24" s="12">
        <v>1185.26</v>
      </c>
    </row>
    <row r="25" spans="1:6">
      <c r="A25" s="22"/>
      <c r="B25" s="31" t="s">
        <v>148</v>
      </c>
      <c r="C25" s="29"/>
      <c r="D25" s="30"/>
      <c r="E25" s="12"/>
    </row>
    <row r="26" spans="1:6" ht="25.5">
      <c r="A26" s="12">
        <v>1</v>
      </c>
      <c r="B26" s="3" t="s">
        <v>116</v>
      </c>
      <c r="C26" s="15" t="s">
        <v>5</v>
      </c>
      <c r="D26" s="95">
        <v>71428.571428571435</v>
      </c>
      <c r="E26" s="12">
        <v>71185.710000000006</v>
      </c>
    </row>
    <row r="27" spans="1:6" s="23" customFormat="1" ht="25.5">
      <c r="A27" s="59">
        <v>2</v>
      </c>
      <c r="B27" s="60" t="s">
        <v>117</v>
      </c>
      <c r="C27" s="35" t="s">
        <v>118</v>
      </c>
      <c r="D27" s="96">
        <v>60300</v>
      </c>
      <c r="E27" s="59">
        <v>60300</v>
      </c>
    </row>
    <row r="28" spans="1:6" ht="15.75">
      <c r="B28" s="187" t="s">
        <v>65</v>
      </c>
      <c r="C28" s="187"/>
      <c r="D28" s="187"/>
    </row>
    <row r="29" spans="1:6" ht="33" customHeight="1">
      <c r="A29" s="186" t="s">
        <v>99</v>
      </c>
      <c r="B29" s="186"/>
      <c r="C29" s="186"/>
      <c r="D29" s="186"/>
      <c r="E29" s="130"/>
      <c r="F29" s="130"/>
    </row>
    <row r="30" spans="1:6" ht="39" customHeight="1">
      <c r="A30" s="131"/>
      <c r="B30" s="131"/>
      <c r="C30" s="131"/>
      <c r="D30" s="110" t="s">
        <v>31</v>
      </c>
      <c r="E30" s="132" t="s">
        <v>201</v>
      </c>
      <c r="F30" s="73" t="s">
        <v>200</v>
      </c>
    </row>
    <row r="31" spans="1:6">
      <c r="A31" s="97">
        <v>1</v>
      </c>
      <c r="B31" s="79" t="s">
        <v>119</v>
      </c>
      <c r="C31" s="79"/>
      <c r="D31" s="98"/>
      <c r="E31" s="12"/>
      <c r="F31" s="12"/>
    </row>
    <row r="32" spans="1:6">
      <c r="A32" s="56"/>
      <c r="B32" s="1" t="s">
        <v>42</v>
      </c>
      <c r="C32" s="1" t="s">
        <v>5</v>
      </c>
      <c r="D32" s="18">
        <v>7039.8440979955458</v>
      </c>
      <c r="E32" s="12">
        <v>7598.37</v>
      </c>
      <c r="F32" s="12">
        <v>3500.74</v>
      </c>
    </row>
    <row r="33" spans="1:6">
      <c r="A33" s="56"/>
      <c r="B33" s="1" t="s">
        <v>43</v>
      </c>
      <c r="C33" s="1" t="s">
        <v>5</v>
      </c>
      <c r="D33" s="18">
        <v>10806.201083684527</v>
      </c>
      <c r="E33" s="12">
        <v>11632.17</v>
      </c>
      <c r="F33" s="12">
        <v>5373.1</v>
      </c>
    </row>
    <row r="34" spans="1:6">
      <c r="A34" s="56"/>
      <c r="B34" s="1" t="s">
        <v>171</v>
      </c>
      <c r="C34" s="1"/>
      <c r="D34" s="18">
        <v>26925.72445348246</v>
      </c>
      <c r="E34" s="12">
        <v>24885.94</v>
      </c>
      <c r="F34" s="12">
        <v>7548.03</v>
      </c>
    </row>
    <row r="35" spans="1:6">
      <c r="A35" s="57" t="s">
        <v>149</v>
      </c>
      <c r="B35" s="24" t="s">
        <v>44</v>
      </c>
      <c r="C35" s="24"/>
      <c r="D35" s="98"/>
      <c r="E35" s="12"/>
      <c r="F35" s="12"/>
    </row>
    <row r="36" spans="1:6">
      <c r="A36" s="56"/>
      <c r="B36" s="1" t="s">
        <v>42</v>
      </c>
      <c r="C36" s="1" t="s">
        <v>5</v>
      </c>
      <c r="D36" s="18">
        <v>2097.1603563474387</v>
      </c>
      <c r="E36" s="12">
        <v>1991.84</v>
      </c>
      <c r="F36" s="12">
        <v>926.74</v>
      </c>
    </row>
    <row r="37" spans="1:6">
      <c r="A37" s="56"/>
      <c r="B37" s="1" t="s">
        <v>43</v>
      </c>
      <c r="C37" s="1" t="s">
        <v>5</v>
      </c>
      <c r="D37" s="18">
        <v>3828.1155930162554</v>
      </c>
      <c r="E37" s="12">
        <v>3767.91</v>
      </c>
      <c r="F37" s="12">
        <v>1917.35</v>
      </c>
    </row>
    <row r="38" spans="1:6">
      <c r="A38" s="56"/>
      <c r="B38" s="1" t="s">
        <v>171</v>
      </c>
      <c r="C38" s="1" t="s">
        <v>5</v>
      </c>
      <c r="D38" s="18" t="s">
        <v>187</v>
      </c>
      <c r="E38" s="12"/>
      <c r="F38" s="12"/>
    </row>
    <row r="39" spans="1:6">
      <c r="A39" s="57" t="s">
        <v>150</v>
      </c>
      <c r="B39" s="24" t="s">
        <v>46</v>
      </c>
      <c r="C39" s="24"/>
      <c r="D39" s="98" t="s">
        <v>187</v>
      </c>
      <c r="E39" s="12"/>
      <c r="F39" s="12"/>
    </row>
    <row r="40" spans="1:6">
      <c r="A40" s="56"/>
      <c r="B40" s="1" t="s">
        <v>42</v>
      </c>
      <c r="C40" s="1" t="s">
        <v>5</v>
      </c>
      <c r="D40" s="18">
        <v>67.906458797327389</v>
      </c>
      <c r="E40" s="12">
        <v>80.16</v>
      </c>
      <c r="F40" s="12">
        <v>33.03</v>
      </c>
    </row>
    <row r="41" spans="1:6">
      <c r="A41" s="56"/>
      <c r="B41" s="1" t="s">
        <v>43</v>
      </c>
      <c r="C41" s="1" t="s">
        <v>5</v>
      </c>
      <c r="D41" s="18">
        <v>136.30343166767008</v>
      </c>
      <c r="E41" s="12">
        <v>198.31</v>
      </c>
      <c r="F41" s="12">
        <v>78.66</v>
      </c>
    </row>
    <row r="42" spans="1:6">
      <c r="A42" s="56"/>
      <c r="B42" s="1" t="s">
        <v>171</v>
      </c>
      <c r="C42" s="1" t="s">
        <v>5</v>
      </c>
      <c r="D42" s="18">
        <v>33.858668022369088</v>
      </c>
      <c r="E42" s="12"/>
      <c r="F42" s="12">
        <v>12.95</v>
      </c>
    </row>
    <row r="43" spans="1:6">
      <c r="A43" s="57" t="s">
        <v>151</v>
      </c>
      <c r="B43" s="24" t="s">
        <v>48</v>
      </c>
      <c r="C43" s="24"/>
      <c r="D43" s="98"/>
      <c r="E43" s="12"/>
      <c r="F43" s="12"/>
    </row>
    <row r="44" spans="1:6">
      <c r="A44" s="56"/>
      <c r="B44" s="1" t="s">
        <v>42</v>
      </c>
      <c r="C44" s="1" t="s">
        <v>5</v>
      </c>
      <c r="D44" s="18">
        <v>270.26726057906461</v>
      </c>
      <c r="E44" s="12">
        <v>291.43</v>
      </c>
      <c r="F44" s="12">
        <v>85.33</v>
      </c>
    </row>
    <row r="45" spans="1:6">
      <c r="A45" s="56"/>
      <c r="B45" s="1" t="s">
        <v>43</v>
      </c>
      <c r="C45" s="1" t="s">
        <v>5</v>
      </c>
      <c r="D45" s="18">
        <v>355.93016255267912</v>
      </c>
      <c r="E45" s="12">
        <v>681.04</v>
      </c>
      <c r="F45" s="12">
        <v>248.63</v>
      </c>
    </row>
    <row r="46" spans="1:6">
      <c r="A46" s="56"/>
      <c r="B46" s="1" t="s">
        <v>171</v>
      </c>
      <c r="C46" s="1" t="s">
        <v>5</v>
      </c>
      <c r="D46" s="18">
        <v>732.48601931875953</v>
      </c>
      <c r="E46" s="12">
        <v>732.49</v>
      </c>
      <c r="F46" s="12">
        <v>413.34</v>
      </c>
    </row>
    <row r="47" spans="1:6">
      <c r="A47" s="57" t="s">
        <v>152</v>
      </c>
      <c r="B47" s="24" t="s">
        <v>50</v>
      </c>
      <c r="C47" s="24"/>
      <c r="D47" s="98"/>
      <c r="E47" s="12"/>
      <c r="F47" s="12"/>
    </row>
    <row r="48" spans="1:6">
      <c r="A48" s="56"/>
      <c r="B48" s="1" t="s">
        <v>42</v>
      </c>
      <c r="C48" s="1" t="s">
        <v>5</v>
      </c>
      <c r="D48" s="18" t="s">
        <v>187</v>
      </c>
      <c r="E48" s="12"/>
      <c r="F48" s="12"/>
    </row>
    <row r="49" spans="1:6">
      <c r="A49" s="56"/>
      <c r="B49" s="1" t="s">
        <v>43</v>
      </c>
      <c r="C49" s="1" t="s">
        <v>5</v>
      </c>
      <c r="D49" s="18" t="s">
        <v>187</v>
      </c>
      <c r="E49" s="12"/>
      <c r="F49" s="12"/>
    </row>
    <row r="50" spans="1:6">
      <c r="A50" s="56"/>
      <c r="B50" s="1" t="s">
        <v>171</v>
      </c>
      <c r="C50" s="4" t="s">
        <v>5</v>
      </c>
      <c r="D50" s="18">
        <v>499.44077275038131</v>
      </c>
      <c r="E50" s="12">
        <v>499.44</v>
      </c>
      <c r="F50" s="12">
        <v>305.85000000000002</v>
      </c>
    </row>
    <row r="51" spans="1:6" ht="25.5">
      <c r="A51" s="57" t="s">
        <v>153</v>
      </c>
      <c r="B51" s="26" t="s">
        <v>120</v>
      </c>
      <c r="C51" s="24"/>
      <c r="D51" s="98"/>
      <c r="E51" s="12"/>
      <c r="F51" s="12"/>
    </row>
    <row r="52" spans="1:6">
      <c r="A52" s="56"/>
      <c r="B52" s="1" t="s">
        <v>42</v>
      </c>
      <c r="C52" s="1" t="s">
        <v>5</v>
      </c>
      <c r="D52" s="18">
        <v>46.792873051224944</v>
      </c>
      <c r="E52" s="12">
        <v>45.68</v>
      </c>
      <c r="F52" s="12">
        <v>15.81</v>
      </c>
    </row>
    <row r="53" spans="1:6">
      <c r="A53" s="56"/>
      <c r="B53" s="1" t="s">
        <v>43</v>
      </c>
      <c r="C53" s="1" t="s">
        <v>5</v>
      </c>
      <c r="D53" s="95">
        <v>74.714027694160151</v>
      </c>
      <c r="E53" s="12">
        <v>74.709999999999994</v>
      </c>
      <c r="F53" s="12">
        <v>19.54</v>
      </c>
    </row>
    <row r="54" spans="1:6">
      <c r="A54" s="56"/>
      <c r="B54" s="1" t="s">
        <v>171</v>
      </c>
      <c r="C54" s="1" t="s">
        <v>5</v>
      </c>
      <c r="D54" s="99">
        <v>2199.5932892730048</v>
      </c>
      <c r="E54" s="12">
        <v>810.67</v>
      </c>
      <c r="F54" s="12">
        <v>24</v>
      </c>
    </row>
    <row r="55" spans="1:6">
      <c r="A55" s="57" t="s">
        <v>154</v>
      </c>
      <c r="B55" s="24" t="s">
        <v>55</v>
      </c>
      <c r="C55" s="21"/>
      <c r="D55" s="23"/>
      <c r="E55" s="12"/>
      <c r="F55" s="12"/>
    </row>
    <row r="56" spans="1:6">
      <c r="A56" s="56"/>
      <c r="B56" s="1" t="s">
        <v>42</v>
      </c>
      <c r="C56" s="1" t="s">
        <v>5</v>
      </c>
      <c r="D56" s="95">
        <v>95.523385300668153</v>
      </c>
      <c r="E56" s="12">
        <v>95.52</v>
      </c>
      <c r="F56" s="12">
        <v>66.45</v>
      </c>
    </row>
    <row r="57" spans="1:6">
      <c r="A57" s="56"/>
      <c r="B57" s="1" t="s">
        <v>43</v>
      </c>
      <c r="C57" s="1" t="s">
        <v>5</v>
      </c>
      <c r="D57" s="95">
        <v>206.02046959662854</v>
      </c>
      <c r="E57" s="12">
        <v>206.02</v>
      </c>
      <c r="F57" s="12">
        <v>160.87</v>
      </c>
    </row>
    <row r="58" spans="1:6">
      <c r="A58" s="56"/>
      <c r="B58" s="1" t="s">
        <v>171</v>
      </c>
      <c r="C58" s="1"/>
      <c r="D58" s="95" t="s">
        <v>187</v>
      </c>
      <c r="E58" s="12"/>
      <c r="F58" s="12"/>
    </row>
    <row r="59" spans="1:6">
      <c r="A59" s="57" t="s">
        <v>159</v>
      </c>
      <c r="B59" s="24" t="s">
        <v>121</v>
      </c>
      <c r="C59" s="24"/>
      <c r="D59" s="25"/>
      <c r="E59" s="12"/>
      <c r="F59" s="12"/>
    </row>
    <row r="60" spans="1:6">
      <c r="A60" s="56"/>
      <c r="B60" s="1" t="s">
        <v>42</v>
      </c>
      <c r="C60" s="1" t="s">
        <v>5</v>
      </c>
      <c r="D60" s="95">
        <v>193326.60550458715</v>
      </c>
      <c r="E60" s="102">
        <v>208664.69</v>
      </c>
      <c r="F60" s="102">
        <v>96136.44</v>
      </c>
    </row>
    <row r="61" spans="1:6">
      <c r="A61" s="56"/>
      <c r="B61" s="1" t="s">
        <v>43</v>
      </c>
      <c r="C61" s="1" t="s">
        <v>5</v>
      </c>
      <c r="D61" s="95">
        <v>267897.01492537314</v>
      </c>
      <c r="E61" s="102">
        <v>288373.59000000003</v>
      </c>
      <c r="F61" s="102">
        <v>133204.76999999999</v>
      </c>
    </row>
    <row r="62" spans="1:6">
      <c r="A62" s="56"/>
      <c r="B62" s="1" t="s">
        <v>171</v>
      </c>
      <c r="C62" s="1" t="s">
        <v>5</v>
      </c>
      <c r="D62" s="95">
        <v>367797.91666666669</v>
      </c>
      <c r="E62" s="102">
        <v>339935.09</v>
      </c>
      <c r="F62" s="102">
        <v>103104</v>
      </c>
    </row>
    <row r="63" spans="1:6">
      <c r="A63" s="57" t="s">
        <v>163</v>
      </c>
      <c r="B63" s="24" t="s">
        <v>44</v>
      </c>
      <c r="C63" s="24"/>
      <c r="D63" s="25"/>
      <c r="E63" s="12"/>
      <c r="F63" s="12"/>
    </row>
    <row r="64" spans="1:6">
      <c r="A64" s="56"/>
      <c r="B64" s="1" t="s">
        <v>42</v>
      </c>
      <c r="C64" s="1" t="s">
        <v>5</v>
      </c>
      <c r="D64" s="95">
        <v>57591.743119266052</v>
      </c>
      <c r="E64" s="102">
        <v>54699.39</v>
      </c>
      <c r="F64" s="12">
        <v>25449.96</v>
      </c>
    </row>
    <row r="65" spans="1:6">
      <c r="A65" s="56"/>
      <c r="B65" s="1" t="s">
        <v>43</v>
      </c>
      <c r="C65" s="1" t="s">
        <v>5</v>
      </c>
      <c r="D65" s="95">
        <v>94902.985074626864</v>
      </c>
      <c r="E65" s="102">
        <v>93410.45</v>
      </c>
      <c r="F65" s="12">
        <v>47533.1</v>
      </c>
    </row>
    <row r="66" spans="1:6">
      <c r="A66" s="56"/>
      <c r="B66" s="1" t="s">
        <v>171</v>
      </c>
      <c r="C66" s="1" t="s">
        <v>5</v>
      </c>
      <c r="D66" s="95" t="s">
        <v>187</v>
      </c>
      <c r="E66" s="12" t="s">
        <v>187</v>
      </c>
      <c r="F66" s="12" t="s">
        <v>187</v>
      </c>
    </row>
    <row r="67" spans="1:6">
      <c r="A67" s="57" t="s">
        <v>164</v>
      </c>
      <c r="B67" s="24" t="s">
        <v>46</v>
      </c>
      <c r="C67" s="24"/>
      <c r="D67" s="25"/>
      <c r="E67" s="12"/>
      <c r="F67" s="12"/>
    </row>
    <row r="68" spans="1:6">
      <c r="A68" s="56"/>
      <c r="B68" s="1" t="s">
        <v>42</v>
      </c>
      <c r="C68" s="1" t="s">
        <v>5</v>
      </c>
      <c r="D68" s="95">
        <v>1864.8318042813455</v>
      </c>
      <c r="E68" s="12">
        <v>2201.2199999999998</v>
      </c>
      <c r="F68" s="12">
        <v>907.15</v>
      </c>
    </row>
    <row r="69" spans="1:6">
      <c r="A69" s="56"/>
      <c r="B69" s="1" t="s">
        <v>43</v>
      </c>
      <c r="C69" s="1" t="s">
        <v>5</v>
      </c>
      <c r="D69" s="95">
        <v>3379.1044776119402</v>
      </c>
      <c r="E69" s="12">
        <v>4916.42</v>
      </c>
      <c r="F69" s="12">
        <v>1949.96</v>
      </c>
    </row>
    <row r="70" spans="1:6">
      <c r="A70" s="56"/>
      <c r="B70" s="1" t="s">
        <v>171</v>
      </c>
      <c r="C70" s="1" t="s">
        <v>5</v>
      </c>
      <c r="D70" s="95">
        <v>462.5</v>
      </c>
      <c r="E70" s="12">
        <v>462.5</v>
      </c>
      <c r="F70" s="12">
        <v>176.89</v>
      </c>
    </row>
    <row r="71" spans="1:6">
      <c r="A71" s="57" t="s">
        <v>165</v>
      </c>
      <c r="B71" s="24" t="s">
        <v>48</v>
      </c>
      <c r="C71" s="24"/>
      <c r="D71" s="25"/>
      <c r="E71" s="12"/>
      <c r="F71" s="12"/>
    </row>
    <row r="72" spans="1:6">
      <c r="A72" s="56"/>
      <c r="B72" s="1" t="s">
        <v>42</v>
      </c>
      <c r="C72" s="1" t="s">
        <v>5</v>
      </c>
      <c r="D72" s="95">
        <v>7422.0183486238529</v>
      </c>
      <c r="E72" s="12">
        <v>8003.06</v>
      </c>
      <c r="F72" s="12">
        <v>2343.1799999999998</v>
      </c>
    </row>
    <row r="73" spans="1:6">
      <c r="A73" s="56"/>
      <c r="B73" s="1" t="s">
        <v>43</v>
      </c>
      <c r="C73" s="1" t="s">
        <v>5</v>
      </c>
      <c r="D73" s="95">
        <v>8823.880597014926</v>
      </c>
      <c r="E73" s="12">
        <v>16883.580000000002</v>
      </c>
      <c r="F73" s="12">
        <v>6163.7</v>
      </c>
    </row>
    <row r="74" spans="1:6">
      <c r="A74" s="56"/>
      <c r="B74" s="1" t="s">
        <v>171</v>
      </c>
      <c r="C74" s="1" t="s">
        <v>5</v>
      </c>
      <c r="D74" s="95">
        <v>10005.555555555555</v>
      </c>
      <c r="E74" s="12">
        <v>10005.56</v>
      </c>
      <c r="F74" s="12">
        <v>5646.1</v>
      </c>
    </row>
    <row r="75" spans="1:6">
      <c r="A75" s="57" t="s">
        <v>166</v>
      </c>
      <c r="B75" s="24" t="s">
        <v>50</v>
      </c>
      <c r="C75" s="24"/>
      <c r="D75" s="25"/>
      <c r="E75" s="12"/>
      <c r="F75" s="12"/>
    </row>
    <row r="76" spans="1:6">
      <c r="A76" s="56"/>
      <c r="B76" s="1" t="s">
        <v>42</v>
      </c>
      <c r="C76" s="1" t="s">
        <v>5</v>
      </c>
      <c r="D76" s="95" t="s">
        <v>187</v>
      </c>
      <c r="E76" s="12" t="s">
        <v>187</v>
      </c>
      <c r="F76" s="12" t="s">
        <v>187</v>
      </c>
    </row>
    <row r="77" spans="1:6">
      <c r="A77" s="56"/>
      <c r="B77" s="1" t="s">
        <v>43</v>
      </c>
      <c r="C77" s="1" t="s">
        <v>5</v>
      </c>
      <c r="D77" s="95" t="s">
        <v>187</v>
      </c>
      <c r="E77" s="12" t="s">
        <v>187</v>
      </c>
      <c r="F77" s="12" t="s">
        <v>187</v>
      </c>
    </row>
    <row r="78" spans="1:6">
      <c r="A78" s="56"/>
      <c r="B78" s="1" t="s">
        <v>171</v>
      </c>
      <c r="C78" s="4" t="s">
        <v>5</v>
      </c>
      <c r="D78" s="95">
        <v>6822.2222222222226</v>
      </c>
      <c r="E78" s="12">
        <v>6822.22</v>
      </c>
      <c r="F78" s="12">
        <v>4177.83</v>
      </c>
    </row>
    <row r="79" spans="1:6" ht="25.5">
      <c r="A79" s="57" t="s">
        <v>167</v>
      </c>
      <c r="B79" s="26" t="s">
        <v>120</v>
      </c>
      <c r="C79" s="24"/>
      <c r="D79" s="100"/>
      <c r="E79" s="12"/>
      <c r="F79" s="12"/>
    </row>
    <row r="80" spans="1:6">
      <c r="A80" s="56"/>
      <c r="B80" s="1" t="s">
        <v>42</v>
      </c>
      <c r="C80" s="1"/>
      <c r="D80" s="95">
        <v>1285.0152905198777</v>
      </c>
      <c r="E80" s="12">
        <v>1254.43</v>
      </c>
      <c r="F80" s="12">
        <v>434.26</v>
      </c>
    </row>
    <row r="81" spans="1:6">
      <c r="A81" s="56"/>
      <c r="B81" s="1" t="s">
        <v>43</v>
      </c>
      <c r="C81" s="1"/>
      <c r="D81" s="95">
        <v>1852.2388059701493</v>
      </c>
      <c r="E81" s="12">
        <v>1852.24</v>
      </c>
      <c r="F81" s="12">
        <v>484.39</v>
      </c>
    </row>
    <row r="82" spans="1:6">
      <c r="A82" s="56"/>
      <c r="B82" s="1" t="s">
        <v>171</v>
      </c>
      <c r="C82" s="1"/>
      <c r="D82" s="95">
        <v>30045.833333333332</v>
      </c>
      <c r="E82" s="12">
        <v>11073.53</v>
      </c>
      <c r="F82" s="12">
        <v>327.79</v>
      </c>
    </row>
    <row r="83" spans="1:6">
      <c r="A83" s="57" t="s">
        <v>168</v>
      </c>
      <c r="B83" s="58" t="s">
        <v>173</v>
      </c>
      <c r="C83" s="1" t="s">
        <v>5</v>
      </c>
      <c r="D83" s="95">
        <v>7730.7042767812318</v>
      </c>
      <c r="E83" s="12">
        <v>7730.7</v>
      </c>
      <c r="F83" s="12">
        <v>5812.93</v>
      </c>
    </row>
    <row r="84" spans="1:6">
      <c r="A84" s="56"/>
      <c r="B84" s="1" t="s">
        <v>42</v>
      </c>
      <c r="C84" s="1"/>
      <c r="D84" s="95">
        <v>2623.2415902140674</v>
      </c>
      <c r="E84" s="12">
        <v>2623.24</v>
      </c>
      <c r="F84" s="12">
        <v>1824.91</v>
      </c>
    </row>
    <row r="85" spans="1:6">
      <c r="A85" s="56"/>
      <c r="B85" s="1" t="s">
        <v>43</v>
      </c>
      <c r="C85" s="1"/>
      <c r="D85" s="95">
        <v>5107.4626865671644</v>
      </c>
      <c r="E85" s="12">
        <v>5107.46</v>
      </c>
      <c r="F85" s="12">
        <v>3988.02</v>
      </c>
    </row>
    <row r="86" spans="1:6">
      <c r="A86" s="56"/>
      <c r="B86" s="1" t="s">
        <v>171</v>
      </c>
      <c r="C86" s="1"/>
      <c r="D86" s="95" t="s">
        <v>187</v>
      </c>
      <c r="E86" s="12" t="s">
        <v>187</v>
      </c>
      <c r="F86" s="12" t="s">
        <v>187</v>
      </c>
    </row>
    <row r="87" spans="1:6" ht="25.5">
      <c r="A87" s="57" t="s">
        <v>160</v>
      </c>
      <c r="B87" s="37" t="s">
        <v>122</v>
      </c>
      <c r="C87" s="5" t="s">
        <v>60</v>
      </c>
      <c r="D87" s="135">
        <v>8.0829999999999999E-2</v>
      </c>
      <c r="E87" s="12">
        <v>8.0829999999999999E-2</v>
      </c>
      <c r="F87" s="12">
        <v>3.7929999999999998E-2</v>
      </c>
    </row>
    <row r="88" spans="1:6">
      <c r="A88" s="56"/>
      <c r="B88" s="5" t="s">
        <v>42</v>
      </c>
      <c r="C88" s="5"/>
      <c r="D88" s="101">
        <v>8.1240000000000007E-2</v>
      </c>
      <c r="E88" s="12">
        <v>8.1240000000000007E-2</v>
      </c>
      <c r="F88" s="12">
        <v>3.7260000000000001E-2</v>
      </c>
    </row>
    <row r="89" spans="1:6">
      <c r="A89" s="56"/>
      <c r="B89" s="5" t="s">
        <v>43</v>
      </c>
      <c r="C89" s="5"/>
      <c r="D89" s="101">
        <v>7.9659999999999995E-2</v>
      </c>
      <c r="E89" s="12">
        <v>7.9659999999999995E-2</v>
      </c>
      <c r="F89" s="12">
        <v>3.9899999999999998E-2</v>
      </c>
    </row>
    <row r="90" spans="1:6">
      <c r="A90" s="56"/>
      <c r="B90" s="5" t="s">
        <v>171</v>
      </c>
      <c r="C90" s="5"/>
      <c r="D90" s="101"/>
      <c r="E90" s="12"/>
      <c r="F90" s="12"/>
    </row>
    <row r="91" spans="1:6" ht="15" customHeight="1">
      <c r="A91" s="188" t="s">
        <v>66</v>
      </c>
      <c r="B91" s="188"/>
      <c r="C91" s="188"/>
      <c r="D91" s="188"/>
    </row>
    <row r="92" spans="1:6" ht="24" customHeight="1">
      <c r="B92" s="185" t="s">
        <v>143</v>
      </c>
      <c r="C92" s="185"/>
      <c r="D92" s="185"/>
      <c r="E92" s="130"/>
    </row>
    <row r="93" spans="1:6" ht="33.75" customHeight="1">
      <c r="B93" s="73"/>
      <c r="C93" s="73"/>
      <c r="D93" s="136" t="s">
        <v>31</v>
      </c>
      <c r="E93" s="140" t="s">
        <v>202</v>
      </c>
    </row>
    <row r="94" spans="1:6" ht="15.75">
      <c r="A94" s="61">
        <v>1</v>
      </c>
      <c r="B94" s="63" t="s">
        <v>193</v>
      </c>
      <c r="C94" s="71" t="s">
        <v>123</v>
      </c>
      <c r="D94" s="137">
        <v>71.3</v>
      </c>
      <c r="E94" s="138">
        <v>220.11</v>
      </c>
    </row>
    <row r="95" spans="1:6" ht="47.25">
      <c r="A95" s="61">
        <v>2</v>
      </c>
      <c r="B95" s="72" t="s">
        <v>194</v>
      </c>
      <c r="C95" s="61" t="s">
        <v>124</v>
      </c>
      <c r="D95" s="139">
        <v>26010</v>
      </c>
      <c r="E95" s="138">
        <v>25815.81</v>
      </c>
    </row>
    <row r="96" spans="1:6" ht="30">
      <c r="A96" s="61">
        <v>3</v>
      </c>
      <c r="B96" s="69" t="s">
        <v>195</v>
      </c>
      <c r="C96" s="61" t="s">
        <v>123</v>
      </c>
      <c r="D96" s="139">
        <v>2.2000000000000002</v>
      </c>
      <c r="E96" s="138">
        <v>1.85</v>
      </c>
    </row>
    <row r="97" spans="1:5" ht="15.75">
      <c r="A97" s="64"/>
      <c r="B97" s="66" t="s">
        <v>175</v>
      </c>
      <c r="C97" s="64"/>
      <c r="D97" s="139">
        <v>3</v>
      </c>
      <c r="E97" s="138"/>
    </row>
    <row r="98" spans="1:5" ht="15.75">
      <c r="A98" s="64"/>
      <c r="B98" s="66" t="s">
        <v>176</v>
      </c>
      <c r="C98" s="64"/>
      <c r="D98" s="139">
        <v>2.1</v>
      </c>
      <c r="E98" s="138"/>
    </row>
    <row r="99" spans="1:5" ht="15.75">
      <c r="A99" s="64"/>
      <c r="B99" s="66" t="s">
        <v>177</v>
      </c>
      <c r="C99" s="64"/>
      <c r="D99" s="139">
        <v>1.6</v>
      </c>
      <c r="E99" s="138"/>
    </row>
  </sheetData>
  <mergeCells count="13">
    <mergeCell ref="F5:F6"/>
    <mergeCell ref="E5:E6"/>
    <mergeCell ref="B92:D92"/>
    <mergeCell ref="A29:D29"/>
    <mergeCell ref="B28:D28"/>
    <mergeCell ref="A91:D91"/>
    <mergeCell ref="A1:D1"/>
    <mergeCell ref="A2:D2"/>
    <mergeCell ref="A5:A6"/>
    <mergeCell ref="B5:B6"/>
    <mergeCell ref="C5:C6"/>
    <mergeCell ref="A4:D4"/>
    <mergeCell ref="D5:D6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2"/>
  <sheetViews>
    <sheetView view="pageBreakPreview" topLeftCell="A61" zoomScale="90" zoomScaleNormal="100" zoomScaleSheetLayoutView="90" workbookViewId="0">
      <selection activeCell="E60" sqref="E60"/>
    </sheetView>
  </sheetViews>
  <sheetFormatPr defaultColWidth="36.42578125" defaultRowHeight="15"/>
  <cols>
    <col min="1" max="1" width="6.28515625" style="38" bestFit="1" customWidth="1"/>
    <col min="2" max="2" width="45.140625" style="38" customWidth="1"/>
    <col min="3" max="3" width="8.7109375" style="38" customWidth="1"/>
    <col min="4" max="4" width="15.5703125" style="38" customWidth="1"/>
    <col min="5" max="5" width="20.42578125" style="38" customWidth="1"/>
    <col min="6" max="6" width="22.42578125" style="38" customWidth="1"/>
    <col min="7" max="16384" width="36.42578125" style="38"/>
  </cols>
  <sheetData>
    <row r="1" spans="1:6" ht="15.75">
      <c r="A1" s="161" t="s">
        <v>79</v>
      </c>
      <c r="B1" s="161"/>
      <c r="C1" s="161"/>
      <c r="D1" s="161"/>
    </row>
    <row r="2" spans="1:6" ht="35.25" customHeight="1">
      <c r="A2" s="191" t="s">
        <v>0</v>
      </c>
      <c r="B2" s="191"/>
      <c r="C2" s="191"/>
      <c r="D2" s="191"/>
      <c r="E2" s="39"/>
    </row>
    <row r="3" spans="1:6" ht="30" customHeight="1">
      <c r="A3" s="193" t="s">
        <v>140</v>
      </c>
      <c r="B3" s="194"/>
      <c r="C3" s="194"/>
      <c r="D3" s="194"/>
      <c r="E3" s="126"/>
    </row>
    <row r="4" spans="1:6" ht="25.5">
      <c r="A4" s="43" t="s">
        <v>76</v>
      </c>
      <c r="B4" s="43" t="s">
        <v>79</v>
      </c>
      <c r="C4" s="19" t="s">
        <v>139</v>
      </c>
      <c r="D4" s="112" t="s">
        <v>78</v>
      </c>
      <c r="E4" s="2" t="s">
        <v>203</v>
      </c>
    </row>
    <row r="5" spans="1:6" ht="26.25">
      <c r="A5" s="40"/>
      <c r="B5" s="3" t="s">
        <v>71</v>
      </c>
      <c r="C5" s="13" t="s">
        <v>102</v>
      </c>
      <c r="D5" s="113">
        <v>162792.89000000001</v>
      </c>
      <c r="E5" s="115">
        <v>162792.89000000001</v>
      </c>
    </row>
    <row r="6" spans="1:6" ht="26.25">
      <c r="A6" s="40"/>
      <c r="B6" s="3" t="s">
        <v>72</v>
      </c>
      <c r="C6" s="13"/>
      <c r="D6" s="104"/>
      <c r="E6" s="40"/>
    </row>
    <row r="7" spans="1:6">
      <c r="A7" s="40"/>
      <c r="B7" s="45" t="s">
        <v>73</v>
      </c>
      <c r="C7" s="13" t="s">
        <v>103</v>
      </c>
      <c r="D7" s="113">
        <v>38038.269999999997</v>
      </c>
      <c r="E7" s="40">
        <v>38038.269999999997</v>
      </c>
    </row>
    <row r="8" spans="1:6">
      <c r="A8" s="40"/>
      <c r="B8" s="13" t="s">
        <v>74</v>
      </c>
      <c r="C8" s="13" t="s">
        <v>103</v>
      </c>
      <c r="D8" s="113">
        <v>2318.8000000000002</v>
      </c>
      <c r="E8" s="40">
        <v>2318.8000000000002</v>
      </c>
    </row>
    <row r="9" spans="1:6" ht="26.25">
      <c r="A9" s="40"/>
      <c r="B9" s="3" t="s">
        <v>75</v>
      </c>
      <c r="C9" s="13" t="s">
        <v>104</v>
      </c>
      <c r="D9" s="113">
        <v>8760</v>
      </c>
      <c r="E9" s="40">
        <v>8760</v>
      </c>
      <c r="F9" s="41"/>
    </row>
    <row r="10" spans="1:6" ht="30" customHeight="1">
      <c r="A10" s="46"/>
      <c r="B10" s="190" t="s">
        <v>141</v>
      </c>
      <c r="C10" s="190"/>
      <c r="D10" s="190"/>
      <c r="E10" s="126"/>
      <c r="F10" s="41"/>
    </row>
    <row r="11" spans="1:6" ht="26.25">
      <c r="A11" s="40"/>
      <c r="B11" s="3" t="s">
        <v>81</v>
      </c>
      <c r="C11" s="13" t="s">
        <v>87</v>
      </c>
      <c r="D11" s="113">
        <v>60</v>
      </c>
      <c r="E11" s="40">
        <v>23</v>
      </c>
    </row>
    <row r="12" spans="1:6" ht="39">
      <c r="A12" s="40"/>
      <c r="B12" s="3" t="s">
        <v>82</v>
      </c>
      <c r="C12" s="13" t="s">
        <v>87</v>
      </c>
      <c r="D12" s="113">
        <v>13500</v>
      </c>
      <c r="E12" s="40">
        <v>6750</v>
      </c>
    </row>
    <row r="13" spans="1:6" ht="39">
      <c r="A13" s="40"/>
      <c r="B13" s="3" t="s">
        <v>83</v>
      </c>
      <c r="C13" s="13" t="s">
        <v>87</v>
      </c>
      <c r="D13" s="113">
        <v>52</v>
      </c>
      <c r="E13" s="40">
        <v>11</v>
      </c>
    </row>
    <row r="14" spans="1:6" ht="39">
      <c r="A14" s="40"/>
      <c r="B14" s="3" t="s">
        <v>84</v>
      </c>
      <c r="C14" s="13" t="s">
        <v>87</v>
      </c>
      <c r="D14" s="113">
        <v>1345</v>
      </c>
      <c r="E14" s="40">
        <v>672.5</v>
      </c>
    </row>
    <row r="15" spans="1:6" ht="39">
      <c r="A15" s="40"/>
      <c r="B15" s="3" t="s">
        <v>85</v>
      </c>
      <c r="C15" s="13" t="s">
        <v>88</v>
      </c>
      <c r="D15" s="113">
        <v>1900</v>
      </c>
      <c r="E15" s="40">
        <v>802</v>
      </c>
    </row>
    <row r="16" spans="1:6" ht="39">
      <c r="A16" s="40"/>
      <c r="B16" s="3" t="s">
        <v>86</v>
      </c>
      <c r="C16" s="1"/>
      <c r="D16" s="113">
        <v>3011</v>
      </c>
      <c r="E16" s="40">
        <v>1506</v>
      </c>
    </row>
    <row r="17" spans="1:6">
      <c r="A17" s="46"/>
      <c r="B17" s="192" t="s">
        <v>148</v>
      </c>
      <c r="C17" s="192"/>
      <c r="D17" s="192"/>
      <c r="E17" s="126"/>
    </row>
    <row r="18" spans="1:6" ht="39">
      <c r="A18" s="40"/>
      <c r="B18" s="3" t="s">
        <v>89</v>
      </c>
      <c r="C18" s="1"/>
      <c r="D18" s="113">
        <v>7</v>
      </c>
      <c r="E18" s="40">
        <v>7</v>
      </c>
    </row>
    <row r="19" spans="1:6" ht="26.25">
      <c r="A19" s="40"/>
      <c r="B19" s="3" t="s">
        <v>90</v>
      </c>
      <c r="C19" s="1"/>
      <c r="D19" s="113">
        <v>50</v>
      </c>
      <c r="E19" s="40">
        <v>50</v>
      </c>
    </row>
    <row r="20" spans="1:6" ht="18.75">
      <c r="B20" s="187" t="s">
        <v>65</v>
      </c>
      <c r="C20" s="187"/>
      <c r="D20" s="187"/>
      <c r="E20" s="114"/>
    </row>
    <row r="21" spans="1:6" ht="39.75" customHeight="1">
      <c r="A21" s="185" t="s">
        <v>142</v>
      </c>
      <c r="B21" s="185"/>
      <c r="C21" s="185"/>
      <c r="D21" s="185"/>
      <c r="E21" s="126"/>
      <c r="F21" s="134"/>
    </row>
    <row r="22" spans="1:6" ht="39.75" customHeight="1">
      <c r="A22" s="74"/>
      <c r="B22" s="110"/>
      <c r="C22" s="110"/>
      <c r="D22" s="110" t="s">
        <v>78</v>
      </c>
      <c r="E22" s="127" t="s">
        <v>204</v>
      </c>
    </row>
    <row r="23" spans="1:6">
      <c r="A23" s="40"/>
      <c r="B23" s="24" t="s">
        <v>91</v>
      </c>
      <c r="C23" s="24" t="s">
        <v>63</v>
      </c>
      <c r="D23" s="103">
        <f>D24+D25+D26</f>
        <v>538</v>
      </c>
      <c r="E23" s="40">
        <v>538</v>
      </c>
    </row>
    <row r="24" spans="1:6">
      <c r="A24" s="40"/>
      <c r="B24" s="1" t="s">
        <v>42</v>
      </c>
      <c r="C24" s="2" t="s">
        <v>63</v>
      </c>
      <c r="D24" s="104">
        <f>320+7</f>
        <v>327</v>
      </c>
      <c r="E24" s="40">
        <v>327</v>
      </c>
    </row>
    <row r="25" spans="1:6">
      <c r="A25" s="40"/>
      <c r="B25" s="1" t="s">
        <v>43</v>
      </c>
      <c r="C25" s="2" t="s">
        <v>63</v>
      </c>
      <c r="D25" s="104">
        <v>67</v>
      </c>
      <c r="E25" s="40">
        <v>67</v>
      </c>
    </row>
    <row r="26" spans="1:6">
      <c r="A26" s="40"/>
      <c r="B26" s="1" t="s">
        <v>171</v>
      </c>
      <c r="C26" s="2" t="s">
        <v>63</v>
      </c>
      <c r="D26" s="104">
        <v>144</v>
      </c>
      <c r="E26" s="40">
        <v>144</v>
      </c>
    </row>
    <row r="27" spans="1:6">
      <c r="A27" s="40"/>
      <c r="B27" s="24" t="s">
        <v>92</v>
      </c>
      <c r="C27" s="24" t="s">
        <v>64</v>
      </c>
      <c r="D27" s="103">
        <f>D28+D29+D30</f>
        <v>12608</v>
      </c>
      <c r="E27" s="111">
        <v>12608</v>
      </c>
    </row>
    <row r="28" spans="1:6">
      <c r="A28" s="40"/>
      <c r="B28" s="1" t="s">
        <v>53</v>
      </c>
      <c r="C28" s="1" t="s">
        <v>64</v>
      </c>
      <c r="D28" s="104">
        <f>8840+140</f>
        <v>8980</v>
      </c>
      <c r="E28" s="40">
        <v>8980</v>
      </c>
    </row>
    <row r="29" spans="1:6">
      <c r="A29" s="40"/>
      <c r="B29" s="1" t="s">
        <v>54</v>
      </c>
      <c r="C29" s="1" t="s">
        <v>64</v>
      </c>
      <c r="D29" s="104">
        <v>1661</v>
      </c>
      <c r="E29" s="40">
        <v>1661</v>
      </c>
    </row>
    <row r="30" spans="1:6">
      <c r="A30" s="40"/>
      <c r="B30" s="1" t="s">
        <v>172</v>
      </c>
      <c r="C30" s="1" t="s">
        <v>64</v>
      </c>
      <c r="D30" s="104">
        <v>1967</v>
      </c>
      <c r="E30" s="40">
        <v>1967</v>
      </c>
    </row>
    <row r="31" spans="1:6">
      <c r="A31" s="40"/>
      <c r="B31" s="24" t="s">
        <v>93</v>
      </c>
      <c r="C31" s="24" t="s">
        <v>64</v>
      </c>
      <c r="D31" s="103">
        <f>D32+D34+D36</f>
        <v>1905</v>
      </c>
      <c r="E31" s="111">
        <v>1866</v>
      </c>
    </row>
    <row r="32" spans="1:6">
      <c r="A32" s="40"/>
      <c r="B32" s="1" t="s">
        <v>53</v>
      </c>
      <c r="C32" s="1" t="s">
        <v>64</v>
      </c>
      <c r="D32" s="105">
        <v>1438</v>
      </c>
      <c r="E32" s="40">
        <v>1406</v>
      </c>
    </row>
    <row r="33" spans="1:5">
      <c r="A33" s="40"/>
      <c r="B33" s="1" t="s">
        <v>94</v>
      </c>
      <c r="C33" s="1" t="s">
        <v>64</v>
      </c>
      <c r="D33" s="105">
        <v>579</v>
      </c>
      <c r="E33" s="40">
        <v>565</v>
      </c>
    </row>
    <row r="34" spans="1:5">
      <c r="A34" s="40"/>
      <c r="B34" s="1" t="s">
        <v>54</v>
      </c>
      <c r="C34" s="1" t="s">
        <v>64</v>
      </c>
      <c r="D34" s="105">
        <v>226</v>
      </c>
      <c r="E34" s="40">
        <v>222</v>
      </c>
    </row>
    <row r="35" spans="1:5">
      <c r="A35" s="40"/>
      <c r="B35" s="1" t="s">
        <v>94</v>
      </c>
      <c r="C35" s="1" t="s">
        <v>64</v>
      </c>
      <c r="D35" s="105">
        <v>50</v>
      </c>
      <c r="E35" s="40">
        <v>48</v>
      </c>
    </row>
    <row r="36" spans="1:5">
      <c r="A36" s="40"/>
      <c r="B36" s="1" t="s">
        <v>172</v>
      </c>
      <c r="C36" s="1" t="s">
        <v>64</v>
      </c>
      <c r="D36" s="105">
        <v>241</v>
      </c>
      <c r="E36" s="40">
        <v>238</v>
      </c>
    </row>
    <row r="37" spans="1:5">
      <c r="A37" s="40"/>
      <c r="B37" s="1" t="s">
        <v>94</v>
      </c>
      <c r="C37" s="1"/>
      <c r="D37" s="105">
        <v>45</v>
      </c>
      <c r="E37" s="40">
        <v>45</v>
      </c>
    </row>
    <row r="38" spans="1:5">
      <c r="A38" s="40"/>
      <c r="B38" s="2" t="s">
        <v>95</v>
      </c>
      <c r="C38" s="2" t="s">
        <v>64</v>
      </c>
      <c r="D38" s="106">
        <f>D39+D40+D41</f>
        <v>65</v>
      </c>
      <c r="E38" s="111">
        <v>55</v>
      </c>
    </row>
    <row r="39" spans="1:5">
      <c r="A39" s="40"/>
      <c r="B39" s="1" t="s">
        <v>53</v>
      </c>
      <c r="C39" s="1" t="s">
        <v>64</v>
      </c>
      <c r="D39" s="104">
        <v>58</v>
      </c>
      <c r="E39" s="40">
        <v>45</v>
      </c>
    </row>
    <row r="40" spans="1:5">
      <c r="A40" s="40"/>
      <c r="B40" s="1" t="s">
        <v>54</v>
      </c>
      <c r="C40" s="1" t="s">
        <v>64</v>
      </c>
      <c r="D40" s="104">
        <v>3</v>
      </c>
      <c r="E40" s="68">
        <v>4</v>
      </c>
    </row>
    <row r="41" spans="1:5">
      <c r="A41" s="40"/>
      <c r="B41" s="1" t="s">
        <v>172</v>
      </c>
      <c r="C41" s="1" t="s">
        <v>64</v>
      </c>
      <c r="D41" s="104">
        <v>4</v>
      </c>
      <c r="E41" s="40">
        <v>6</v>
      </c>
    </row>
    <row r="42" spans="1:5" ht="26.25">
      <c r="A42" s="40"/>
      <c r="B42" s="3" t="s">
        <v>96</v>
      </c>
      <c r="C42" s="1" t="s">
        <v>64</v>
      </c>
      <c r="D42" s="104"/>
      <c r="E42" s="40"/>
    </row>
    <row r="43" spans="1:5">
      <c r="A43" s="40"/>
      <c r="B43" s="37" t="s">
        <v>97</v>
      </c>
      <c r="C43" s="5" t="s">
        <v>100</v>
      </c>
      <c r="D43" s="107">
        <f t="shared" ref="D43" si="0">D44+D45+D46</f>
        <v>113284.4</v>
      </c>
      <c r="E43" s="40">
        <v>113284.4</v>
      </c>
    </row>
    <row r="44" spans="1:5">
      <c r="A44" s="40"/>
      <c r="B44" s="6" t="s">
        <v>53</v>
      </c>
      <c r="C44" s="7"/>
      <c r="D44" s="108">
        <v>70157.5</v>
      </c>
      <c r="E44" s="40">
        <v>70157.5</v>
      </c>
    </row>
    <row r="45" spans="1:5">
      <c r="A45" s="40"/>
      <c r="B45" s="6" t="s">
        <v>54</v>
      </c>
      <c r="C45" s="8"/>
      <c r="D45" s="109">
        <v>19709.8</v>
      </c>
      <c r="E45" s="40">
        <v>19709.8</v>
      </c>
    </row>
    <row r="46" spans="1:5">
      <c r="A46" s="40"/>
      <c r="B46" s="6" t="s">
        <v>172</v>
      </c>
      <c r="C46" s="6"/>
      <c r="D46" s="108">
        <v>23417.1</v>
      </c>
      <c r="E46" s="40">
        <v>23417.1</v>
      </c>
    </row>
    <row r="47" spans="1:5">
      <c r="A47" s="40"/>
      <c r="B47" s="37" t="s">
        <v>98</v>
      </c>
      <c r="C47" s="5" t="s">
        <v>100</v>
      </c>
      <c r="D47" s="107">
        <v>77319.100000000006</v>
      </c>
      <c r="E47" s="40">
        <v>77319.100000000006</v>
      </c>
    </row>
    <row r="48" spans="1:5">
      <c r="A48" s="40"/>
      <c r="B48" s="6" t="s">
        <v>53</v>
      </c>
      <c r="C48" s="6"/>
      <c r="D48" s="108">
        <v>57609.3</v>
      </c>
      <c r="E48" s="40">
        <v>57609.3</v>
      </c>
    </row>
    <row r="49" spans="1:6">
      <c r="A49" s="40"/>
      <c r="B49" s="6" t="s">
        <v>54</v>
      </c>
      <c r="C49" s="6"/>
      <c r="D49" s="108">
        <v>19709.8</v>
      </c>
      <c r="E49" s="40">
        <v>19709.8</v>
      </c>
    </row>
    <row r="50" spans="1:6" ht="15.75">
      <c r="A50" s="161" t="s">
        <v>66</v>
      </c>
      <c r="B50" s="161"/>
      <c r="C50" s="161"/>
      <c r="D50" s="161"/>
      <c r="E50" s="42"/>
    </row>
    <row r="51" spans="1:6" s="14" customFormat="1" ht="50.25" customHeight="1">
      <c r="A51" s="29"/>
      <c r="B51" s="189" t="s">
        <v>143</v>
      </c>
      <c r="C51" s="189"/>
      <c r="D51" s="189"/>
      <c r="E51" s="31"/>
      <c r="F51" s="118"/>
    </row>
    <row r="52" spans="1:6" s="14" customFormat="1" ht="38.25" customHeight="1">
      <c r="A52" s="84"/>
      <c r="B52" s="128"/>
      <c r="C52" s="125"/>
      <c r="D52" s="129" t="s">
        <v>205</v>
      </c>
      <c r="E52" s="129" t="s">
        <v>203</v>
      </c>
      <c r="F52" s="119"/>
    </row>
    <row r="53" spans="1:6" s="14" customFormat="1" ht="25.5">
      <c r="A53" s="1">
        <v>1</v>
      </c>
      <c r="B53" s="9" t="s">
        <v>192</v>
      </c>
      <c r="C53" s="1" t="s">
        <v>115</v>
      </c>
      <c r="D53" s="1">
        <v>365</v>
      </c>
      <c r="E53" s="1">
        <v>365</v>
      </c>
      <c r="F53" s="116"/>
    </row>
    <row r="54" spans="1:6" s="14" customFormat="1" ht="12.75">
      <c r="A54" s="1"/>
      <c r="B54" s="7" t="s">
        <v>175</v>
      </c>
      <c r="C54" s="1"/>
      <c r="D54" s="1">
        <v>110</v>
      </c>
      <c r="E54" s="1">
        <v>110</v>
      </c>
      <c r="F54" s="116"/>
    </row>
    <row r="55" spans="1:6" s="14" customFormat="1" ht="12.75">
      <c r="A55" s="1"/>
      <c r="B55" s="7" t="s">
        <v>176</v>
      </c>
      <c r="C55" s="1"/>
      <c r="D55" s="1">
        <v>54</v>
      </c>
      <c r="E55" s="1">
        <v>54</v>
      </c>
      <c r="F55" s="116"/>
    </row>
    <row r="56" spans="1:6" s="14" customFormat="1" ht="30.75" customHeight="1">
      <c r="A56" s="1"/>
      <c r="B56" s="7" t="s">
        <v>177</v>
      </c>
      <c r="C56" s="1"/>
      <c r="D56" s="1">
        <v>201</v>
      </c>
      <c r="E56" s="1">
        <v>201</v>
      </c>
      <c r="F56" s="116"/>
    </row>
    <row r="57" spans="1:6" s="14" customFormat="1" ht="38.25">
      <c r="A57" s="1">
        <v>2</v>
      </c>
      <c r="B57" s="9" t="s">
        <v>191</v>
      </c>
      <c r="C57" s="1" t="s">
        <v>68</v>
      </c>
      <c r="D57" s="1">
        <v>2122</v>
      </c>
      <c r="E57" s="1">
        <v>2122</v>
      </c>
      <c r="F57" s="116"/>
    </row>
    <row r="58" spans="1:6" s="14" customFormat="1" ht="12.75">
      <c r="A58" s="1"/>
      <c r="B58" s="7" t="s">
        <v>175</v>
      </c>
      <c r="C58" s="1"/>
      <c r="D58" s="1">
        <v>845</v>
      </c>
      <c r="E58" s="1">
        <v>845</v>
      </c>
      <c r="F58" s="116"/>
    </row>
    <row r="59" spans="1:6" s="14" customFormat="1" ht="12.75">
      <c r="A59" s="1"/>
      <c r="B59" s="7" t="s">
        <v>176</v>
      </c>
      <c r="C59" s="1"/>
      <c r="D59" s="1">
        <v>239</v>
      </c>
      <c r="E59" s="1">
        <v>239</v>
      </c>
      <c r="F59" s="116"/>
    </row>
    <row r="60" spans="1:6" s="14" customFormat="1" ht="12.75">
      <c r="A60" s="1"/>
      <c r="B60" s="7" t="s">
        <v>177</v>
      </c>
      <c r="C60" s="1"/>
      <c r="D60" s="1">
        <v>1037</v>
      </c>
      <c r="E60" s="1">
        <v>1037</v>
      </c>
      <c r="F60" s="116"/>
    </row>
    <row r="61" spans="1:6" s="14" customFormat="1" ht="38.25">
      <c r="A61" s="1">
        <v>3</v>
      </c>
      <c r="B61" s="9" t="s">
        <v>190</v>
      </c>
      <c r="C61" s="1" t="s">
        <v>69</v>
      </c>
      <c r="D61" s="1">
        <v>365</v>
      </c>
      <c r="E61" s="1">
        <v>365</v>
      </c>
      <c r="F61" s="116"/>
    </row>
    <row r="62" spans="1:6" s="14" customFormat="1" ht="12.75">
      <c r="A62" s="1"/>
      <c r="B62" s="7" t="s">
        <v>175</v>
      </c>
      <c r="C62" s="1"/>
      <c r="D62" s="1">
        <v>110</v>
      </c>
      <c r="E62" s="1">
        <v>110</v>
      </c>
      <c r="F62" s="116"/>
    </row>
    <row r="63" spans="1:6" s="14" customFormat="1" ht="12.75">
      <c r="A63" s="1"/>
      <c r="B63" s="7" t="s">
        <v>176</v>
      </c>
      <c r="C63" s="1"/>
      <c r="D63" s="1">
        <v>54</v>
      </c>
      <c r="E63" s="1">
        <v>54</v>
      </c>
      <c r="F63" s="116"/>
    </row>
    <row r="64" spans="1:6" s="14" customFormat="1" ht="12.75">
      <c r="A64" s="1"/>
      <c r="B64" s="7" t="s">
        <v>177</v>
      </c>
      <c r="C64" s="1"/>
      <c r="D64" s="1">
        <v>201</v>
      </c>
      <c r="E64" s="1">
        <v>201</v>
      </c>
      <c r="F64" s="116"/>
    </row>
    <row r="65" spans="1:6" s="14" customFormat="1" ht="38.25">
      <c r="A65" s="1">
        <v>4</v>
      </c>
      <c r="B65" s="9" t="s">
        <v>189</v>
      </c>
      <c r="C65" s="1" t="s">
        <v>88</v>
      </c>
      <c r="D65" s="1">
        <v>604</v>
      </c>
      <c r="E65" s="1">
        <v>604</v>
      </c>
      <c r="F65" s="116"/>
    </row>
    <row r="66" spans="1:6" s="14" customFormat="1" ht="12.75">
      <c r="A66" s="1"/>
      <c r="B66" s="7" t="s">
        <v>175</v>
      </c>
      <c r="C66" s="1"/>
      <c r="D66" s="1">
        <v>198</v>
      </c>
      <c r="E66" s="1">
        <v>198</v>
      </c>
      <c r="F66" s="116"/>
    </row>
    <row r="67" spans="1:6" s="14" customFormat="1" ht="12.75">
      <c r="A67" s="1"/>
      <c r="B67" s="7" t="s">
        <v>176</v>
      </c>
      <c r="C67" s="1"/>
      <c r="D67" s="1">
        <v>104</v>
      </c>
      <c r="E67" s="1">
        <v>104</v>
      </c>
      <c r="F67" s="116"/>
    </row>
    <row r="68" spans="1:6" s="14" customFormat="1" ht="12.75">
      <c r="A68" s="1"/>
      <c r="B68" s="7" t="s">
        <v>177</v>
      </c>
      <c r="C68" s="1"/>
      <c r="D68" s="1">
        <v>302</v>
      </c>
      <c r="E68" s="1">
        <v>302</v>
      </c>
      <c r="F68" s="116"/>
    </row>
    <row r="69" spans="1:6" s="14" customFormat="1" ht="25.5">
      <c r="A69" s="1">
        <v>5</v>
      </c>
      <c r="B69" s="9" t="s">
        <v>188</v>
      </c>
      <c r="C69" s="1" t="s">
        <v>68</v>
      </c>
      <c r="D69" s="1">
        <v>54.8</v>
      </c>
      <c r="E69" s="6">
        <v>18.504999999999999</v>
      </c>
      <c r="F69" s="117"/>
    </row>
    <row r="70" spans="1:6" s="14" customFormat="1" ht="12.75">
      <c r="A70" s="1"/>
      <c r="B70" s="7" t="s">
        <v>175</v>
      </c>
      <c r="C70" s="1"/>
      <c r="D70" s="1">
        <v>45.7</v>
      </c>
      <c r="E70" s="1"/>
      <c r="F70" s="116"/>
    </row>
    <row r="71" spans="1:6" s="14" customFormat="1" ht="12.75">
      <c r="A71" s="1"/>
      <c r="B71" s="7" t="s">
        <v>176</v>
      </c>
      <c r="C71" s="1"/>
      <c r="D71" s="1">
        <v>6.9</v>
      </c>
      <c r="E71" s="1"/>
      <c r="F71" s="116"/>
    </row>
    <row r="72" spans="1:6" s="14" customFormat="1" ht="12.75">
      <c r="A72" s="1"/>
      <c r="B72" s="7" t="s">
        <v>177</v>
      </c>
      <c r="C72" s="1"/>
      <c r="D72" s="1">
        <v>2.2000000000000002</v>
      </c>
      <c r="E72" s="1"/>
      <c r="F72" s="116"/>
    </row>
  </sheetData>
  <mergeCells count="9">
    <mergeCell ref="B51:D51"/>
    <mergeCell ref="A1:D1"/>
    <mergeCell ref="B10:D10"/>
    <mergeCell ref="A2:D2"/>
    <mergeCell ref="B17:D17"/>
    <mergeCell ref="B20:D20"/>
    <mergeCell ref="A3:D3"/>
    <mergeCell ref="A21:D21"/>
    <mergeCell ref="A50:D50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8"/>
  <sheetViews>
    <sheetView tabSelected="1" view="pageBreakPreview" zoomScale="110" zoomScaleNormal="100" zoomScaleSheetLayoutView="110" workbookViewId="0">
      <selection activeCell="E5" sqref="E5"/>
    </sheetView>
  </sheetViews>
  <sheetFormatPr defaultRowHeight="12.75"/>
  <cols>
    <col min="1" max="1" width="7" style="14" customWidth="1"/>
    <col min="2" max="2" width="50.7109375" style="14" customWidth="1"/>
    <col min="3" max="3" width="10" style="14" customWidth="1"/>
    <col min="4" max="4" width="10.85546875" style="14" customWidth="1"/>
    <col min="5" max="5" width="10.42578125" style="14" customWidth="1"/>
    <col min="6" max="6" width="27.28515625" style="14" customWidth="1"/>
    <col min="7" max="16384" width="9.140625" style="14"/>
  </cols>
  <sheetData>
    <row r="2" spans="1:5" ht="15.75">
      <c r="A2" s="161" t="s">
        <v>170</v>
      </c>
      <c r="B2" s="161"/>
      <c r="C2" s="161"/>
      <c r="D2" s="161"/>
    </row>
    <row r="3" spans="1:5" ht="18" customHeight="1">
      <c r="A3" s="178" t="s">
        <v>0</v>
      </c>
      <c r="B3" s="178"/>
      <c r="C3" s="178"/>
      <c r="D3" s="178"/>
      <c r="E3" s="48"/>
    </row>
    <row r="4" spans="1:5" ht="16.5" customHeight="1">
      <c r="A4" s="189" t="s">
        <v>141</v>
      </c>
      <c r="B4" s="189"/>
      <c r="C4" s="189"/>
      <c r="D4" s="189"/>
      <c r="E4" s="125"/>
    </row>
    <row r="5" spans="1:5" ht="38.25">
      <c r="A5" s="1" t="s">
        <v>76</v>
      </c>
      <c r="B5" s="1"/>
      <c r="C5" s="47" t="s">
        <v>139</v>
      </c>
      <c r="D5" s="120" t="s">
        <v>78</v>
      </c>
      <c r="E5" s="9" t="s">
        <v>204</v>
      </c>
    </row>
    <row r="6" spans="1:5" ht="25.5">
      <c r="A6" s="1"/>
      <c r="B6" s="3" t="s">
        <v>125</v>
      </c>
      <c r="C6" s="13" t="s">
        <v>129</v>
      </c>
      <c r="D6" s="95">
        <v>100</v>
      </c>
      <c r="E6" s="1">
        <v>51</v>
      </c>
    </row>
    <row r="7" spans="1:5" ht="25.5">
      <c r="A7" s="1"/>
      <c r="B7" s="3" t="s">
        <v>126</v>
      </c>
      <c r="C7" s="13" t="s">
        <v>129</v>
      </c>
      <c r="D7" s="95">
        <f>'показники затрат'!D23/'показники затрат'!D24*100</f>
        <v>0.43627886194766274</v>
      </c>
      <c r="E7" s="1">
        <v>0.45</v>
      </c>
    </row>
    <row r="8" spans="1:5" ht="25.5">
      <c r="A8" s="1"/>
      <c r="B8" s="3" t="s">
        <v>145</v>
      </c>
      <c r="C8" s="13" t="s">
        <v>129</v>
      </c>
      <c r="D8" s="95">
        <v>100</v>
      </c>
      <c r="E8" s="1">
        <v>23</v>
      </c>
    </row>
    <row r="9" spans="1:5" ht="25.5">
      <c r="A9" s="1"/>
      <c r="B9" s="3" t="s">
        <v>146</v>
      </c>
      <c r="C9" s="13" t="s">
        <v>129</v>
      </c>
      <c r="D9" s="95">
        <v>3.8717670744927983</v>
      </c>
      <c r="E9" s="1">
        <v>1.75</v>
      </c>
    </row>
    <row r="10" spans="1:5" ht="25.5">
      <c r="A10" s="1"/>
      <c r="B10" s="3" t="s">
        <v>127</v>
      </c>
      <c r="C10" s="13" t="s">
        <v>129</v>
      </c>
      <c r="D10" s="95">
        <v>100</v>
      </c>
      <c r="E10" s="1">
        <v>47</v>
      </c>
    </row>
    <row r="11" spans="1:5" ht="25.5">
      <c r="A11" s="1"/>
      <c r="B11" s="3" t="s">
        <v>128</v>
      </c>
      <c r="C11" s="13" t="s">
        <v>129</v>
      </c>
      <c r="D11" s="95">
        <v>50.420168067226889</v>
      </c>
      <c r="E11" s="1">
        <v>45.03</v>
      </c>
    </row>
    <row r="12" spans="1:5">
      <c r="A12" s="29"/>
      <c r="B12" s="31" t="s">
        <v>148</v>
      </c>
      <c r="C12" s="29"/>
      <c r="D12" s="30"/>
      <c r="E12" s="125"/>
    </row>
    <row r="13" spans="1:5" ht="25.5">
      <c r="A13" s="1"/>
      <c r="B13" s="33" t="s">
        <v>130</v>
      </c>
      <c r="C13" s="34" t="s">
        <v>129</v>
      </c>
      <c r="D13" s="121">
        <v>100</v>
      </c>
      <c r="E13" s="1">
        <v>40</v>
      </c>
    </row>
    <row r="14" spans="1:5" ht="25.5">
      <c r="A14" s="1"/>
      <c r="B14" s="3" t="s">
        <v>131</v>
      </c>
      <c r="C14" s="13" t="s">
        <v>129</v>
      </c>
      <c r="D14" s="122">
        <v>16.58374792703151</v>
      </c>
      <c r="E14" s="1">
        <v>40</v>
      </c>
    </row>
    <row r="15" spans="1:5" ht="15.75">
      <c r="B15" s="196" t="s">
        <v>65</v>
      </c>
      <c r="C15" s="196"/>
      <c r="D15" s="196"/>
      <c r="E15" s="1"/>
    </row>
    <row r="16" spans="1:5" ht="26.25">
      <c r="A16" s="1"/>
      <c r="B16" s="3" t="s">
        <v>144</v>
      </c>
      <c r="C16" s="40"/>
      <c r="D16" s="122"/>
      <c r="E16" s="1"/>
    </row>
    <row r="17" spans="1:5">
      <c r="A17" s="1"/>
      <c r="B17" s="1" t="s">
        <v>53</v>
      </c>
      <c r="C17" s="1" t="s">
        <v>64</v>
      </c>
      <c r="D17" s="122">
        <f>'показники продукту'!D39/'показники продукту'!D33*100</f>
        <v>10.01727115716753</v>
      </c>
      <c r="E17" s="1">
        <v>7.96</v>
      </c>
    </row>
    <row r="18" spans="1:5">
      <c r="A18" s="1"/>
      <c r="B18" s="1" t="s">
        <v>54</v>
      </c>
      <c r="C18" s="1" t="s">
        <v>64</v>
      </c>
      <c r="D18" s="122">
        <f>'показники продукту'!D40/'показники продукту'!D35*100</f>
        <v>6</v>
      </c>
      <c r="E18" s="1">
        <v>8.33</v>
      </c>
    </row>
    <row r="19" spans="1:5">
      <c r="A19" s="1"/>
      <c r="B19" s="1" t="s">
        <v>172</v>
      </c>
      <c r="C19" s="1" t="s">
        <v>64</v>
      </c>
      <c r="D19" s="122">
        <f>'показники продукту'!D41/'показники продукту'!D37*100</f>
        <v>8.8888888888888893</v>
      </c>
      <c r="E19" s="1">
        <v>13.33</v>
      </c>
    </row>
    <row r="20" spans="1:5" ht="15.75">
      <c r="B20" s="44" t="s">
        <v>66</v>
      </c>
      <c r="E20" s="1"/>
    </row>
    <row r="21" spans="1:5" s="49" customFormat="1">
      <c r="B21" s="195" t="s">
        <v>143</v>
      </c>
      <c r="C21" s="195"/>
      <c r="D21" s="195"/>
      <c r="E21" s="125"/>
    </row>
    <row r="22" spans="1:5" ht="43.5">
      <c r="A22" s="61">
        <v>1</v>
      </c>
      <c r="B22" s="70" t="s">
        <v>133</v>
      </c>
      <c r="C22" s="61" t="s">
        <v>129</v>
      </c>
      <c r="D22" s="123">
        <v>9.4499999999999993</v>
      </c>
      <c r="E22" s="6">
        <v>9.2999999999999999E-2</v>
      </c>
    </row>
    <row r="23" spans="1:5" ht="15.75">
      <c r="A23" s="64"/>
      <c r="B23" s="66" t="s">
        <v>175</v>
      </c>
      <c r="C23" s="64"/>
      <c r="D23" s="124">
        <v>9.68</v>
      </c>
      <c r="E23" s="1"/>
    </row>
    <row r="24" spans="1:5" ht="15.75">
      <c r="A24" s="64"/>
      <c r="B24" s="66" t="s">
        <v>176</v>
      </c>
      <c r="C24" s="64"/>
      <c r="D24" s="124">
        <v>10.1</v>
      </c>
      <c r="E24" s="1"/>
    </row>
    <row r="25" spans="1:5" ht="15.75">
      <c r="A25" s="64"/>
      <c r="B25" s="66" t="s">
        <v>177</v>
      </c>
      <c r="C25" s="64"/>
      <c r="D25" s="124">
        <v>5.5</v>
      </c>
      <c r="E25" s="1"/>
    </row>
    <row r="28" spans="1:5" ht="15.75">
      <c r="B28" s="44"/>
    </row>
  </sheetData>
  <mergeCells count="5">
    <mergeCell ref="A4:D4"/>
    <mergeCell ref="B21:D21"/>
    <mergeCell ref="A2:D2"/>
    <mergeCell ref="A3:D3"/>
    <mergeCell ref="B15:D15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показники затрат</vt:lpstr>
      <vt:lpstr>показники ефективності </vt:lpstr>
      <vt:lpstr>показники продукту</vt:lpstr>
      <vt:lpstr>показники якості</vt:lpstr>
      <vt:lpstr>'показники затрат'!Область_печати</vt:lpstr>
      <vt:lpstr>'показники якості'!Область_печати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2023-08-25T06:35:33Z</cp:lastPrinted>
  <dcterms:created xsi:type="dcterms:W3CDTF">2023-03-10T13:08:21Z</dcterms:created>
  <dcterms:modified xsi:type="dcterms:W3CDTF">2023-09-01T05:14:32Z</dcterms:modified>
</cp:coreProperties>
</file>