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Лист1!$A$1:$P$57</definedName>
  </definedNames>
  <calcPr calcId="124519"/>
</workbook>
</file>

<file path=xl/calcChain.xml><?xml version="1.0" encoding="utf-8"?>
<calcChain xmlns="http://schemas.openxmlformats.org/spreadsheetml/2006/main">
  <c r="P55" i="1"/>
  <c r="F55"/>
  <c r="G55"/>
  <c r="H55"/>
  <c r="I55"/>
  <c r="J55"/>
  <c r="K55"/>
  <c r="L55"/>
  <c r="M55"/>
  <c r="N55"/>
  <c r="O55"/>
  <c r="E55"/>
  <c r="F43"/>
  <c r="E43"/>
  <c r="F29" l="1"/>
  <c r="G29"/>
  <c r="H29"/>
  <c r="I29"/>
  <c r="J29"/>
  <c r="K29"/>
  <c r="L29"/>
  <c r="M29"/>
  <c r="N29"/>
  <c r="O29"/>
  <c r="O28" s="1"/>
  <c r="E29"/>
  <c r="P30"/>
  <c r="N28"/>
  <c r="M28"/>
  <c r="L28"/>
  <c r="K28"/>
  <c r="J28"/>
  <c r="I28"/>
  <c r="H28"/>
  <c r="G28"/>
  <c r="F28"/>
  <c r="E28"/>
  <c r="G39"/>
  <c r="H39"/>
  <c r="I39"/>
  <c r="L39"/>
  <c r="M39"/>
  <c r="N39"/>
  <c r="P49"/>
  <c r="P28" l="1"/>
  <c r="P29"/>
  <c r="O45"/>
  <c r="K45"/>
  <c r="J45"/>
  <c r="P54"/>
  <c r="F51"/>
  <c r="G51"/>
  <c r="H51"/>
  <c r="I51"/>
  <c r="J51"/>
  <c r="K51"/>
  <c r="L51"/>
  <c r="M51"/>
  <c r="N51"/>
  <c r="O51"/>
  <c r="E51"/>
  <c r="F45"/>
  <c r="F39" s="1"/>
  <c r="E45"/>
  <c r="E39" s="1"/>
  <c r="O44"/>
  <c r="K44"/>
  <c r="J44"/>
  <c r="O43"/>
  <c r="K43"/>
  <c r="J43"/>
  <c r="P40"/>
  <c r="O46"/>
  <c r="K46"/>
  <c r="J46"/>
  <c r="P46" s="1"/>
  <c r="P44"/>
  <c r="P47"/>
  <c r="P42"/>
  <c r="P33"/>
  <c r="P34"/>
  <c r="P35"/>
  <c r="P36"/>
  <c r="P37"/>
  <c r="F32"/>
  <c r="F31" s="1"/>
  <c r="G32"/>
  <c r="G31" s="1"/>
  <c r="H32"/>
  <c r="H31" s="1"/>
  <c r="I32"/>
  <c r="I31" s="1"/>
  <c r="J32"/>
  <c r="J31" s="1"/>
  <c r="K32"/>
  <c r="K31" s="1"/>
  <c r="L32"/>
  <c r="L31" s="1"/>
  <c r="M32"/>
  <c r="M31" s="1"/>
  <c r="N32"/>
  <c r="N31" s="1"/>
  <c r="O32"/>
  <c r="O31" s="1"/>
  <c r="E32"/>
  <c r="P32" s="1"/>
  <c r="J39" l="1"/>
  <c r="O39"/>
  <c r="P45"/>
  <c r="P43"/>
  <c r="K39"/>
  <c r="E31"/>
  <c r="P31" s="1"/>
  <c r="P24"/>
  <c r="P25"/>
  <c r="P26"/>
  <c r="F23"/>
  <c r="G23"/>
  <c r="H23"/>
  <c r="I23"/>
  <c r="J23"/>
  <c r="K23"/>
  <c r="L23"/>
  <c r="M23"/>
  <c r="N23"/>
  <c r="O23"/>
  <c r="E23"/>
  <c r="F15"/>
  <c r="G15"/>
  <c r="H15"/>
  <c r="I15"/>
  <c r="J15"/>
  <c r="K15"/>
  <c r="L15"/>
  <c r="M15"/>
  <c r="N15"/>
  <c r="O15"/>
  <c r="E15"/>
  <c r="P20"/>
  <c r="P19"/>
  <c r="P18"/>
  <c r="P17"/>
  <c r="P16"/>
  <c r="P52"/>
  <c r="P15" l="1"/>
  <c r="P27"/>
  <c r="P23" l="1"/>
  <c r="P48" l="1"/>
  <c r="P53"/>
  <c r="P21"/>
  <c r="P51" l="1"/>
  <c r="E14"/>
  <c r="F22"/>
  <c r="G22"/>
  <c r="H22"/>
  <c r="I22"/>
  <c r="J22"/>
  <c r="K22"/>
  <c r="L22"/>
  <c r="M22"/>
  <c r="N22"/>
  <c r="O22"/>
  <c r="F14"/>
  <c r="G14"/>
  <c r="H14"/>
  <c r="I14"/>
  <c r="J14"/>
  <c r="K14"/>
  <c r="L14"/>
  <c r="M14"/>
  <c r="N14"/>
  <c r="O14"/>
  <c r="P14" l="1"/>
  <c r="E22"/>
  <c r="P22" s="1"/>
  <c r="F50"/>
  <c r="G50"/>
  <c r="H50"/>
  <c r="I50"/>
  <c r="J50"/>
  <c r="K50"/>
  <c r="L50"/>
  <c r="M50"/>
  <c r="N50"/>
  <c r="O50"/>
  <c r="G38"/>
  <c r="H38"/>
  <c r="I38"/>
  <c r="N38" l="1"/>
  <c r="L38"/>
  <c r="J38"/>
  <c r="O38"/>
  <c r="M38"/>
  <c r="K38"/>
  <c r="F38"/>
  <c r="E50" l="1"/>
  <c r="P50" l="1"/>
  <c r="P39" l="1"/>
  <c r="E38"/>
  <c r="P38" l="1"/>
</calcChain>
</file>

<file path=xl/sharedStrings.xml><?xml version="1.0" encoding="utf-8"?>
<sst xmlns="http://schemas.openxmlformats.org/spreadsheetml/2006/main" count="159" uniqueCount="135">
  <si>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</si>
  <si>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</si>
  <si>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</si>
  <si>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</si>
  <si>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</si>
  <si>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</si>
  <si>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</si>
  <si>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</si>
  <si>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</si>
  <si>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</si>
  <si>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</si>
  <si>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</si>
  <si>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</si>
  <si>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</si>
  <si>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</si>
  <si>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</si>
  <si>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</si>
  <si>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</si>
  <si>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0490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</si>
  <si>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</si>
  <si>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</si>
  <si>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</si>
  <si>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</si>
  <si>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</si>
  <si>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</si>
  <si>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</si>
  <si>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</si>
  <si>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0200000</t>
  </si>
  <si>
    <t>Виконавчий комітет Дрогобицької міської ради</t>
  </si>
  <si>
    <t>0210000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</si>
  <si>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</si>
  <si>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</si>
  <si>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</si>
  <si>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</si>
  <si>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</si>
  <si>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</si>
  <si>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</si>
  <si>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</si>
  <si>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</si>
  <si>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</si>
  <si>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</si>
  <si>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</si>
  <si>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</si>
  <si>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</si>
  <si>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</si>
  <si>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</si>
  <si>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0443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</si>
  <si>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</si>
  <si>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</si>
  <si>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</si>
  <si>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</si>
  <si>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</si>
  <si>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</si>
  <si>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</si>
  <si>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</si>
  <si>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3717370</t>
  </si>
  <si>
    <t>7370</t>
  </si>
  <si>
    <t>Реалізація інших заходів щодо соціально-економічного розвитку територій</t>
  </si>
  <si>
    <t>0620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</si>
  <si>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</si>
  <si>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</si>
  <si>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</si>
  <si>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</si>
  <si>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</si>
  <si>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</si>
  <si>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</si>
  <si>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</si>
  <si>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</si>
  <si>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</si>
  <si>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3710160</t>
  </si>
  <si>
    <t>від____________2023 №____</t>
  </si>
  <si>
    <t>0210160</t>
  </si>
  <si>
    <t>0210180</t>
  </si>
  <si>
    <t>0133</t>
  </si>
  <si>
    <t>Інша діяльність у сфері державного управління</t>
  </si>
  <si>
    <t>0213133</t>
  </si>
  <si>
    <t>3133</t>
  </si>
  <si>
    <t>1040</t>
  </si>
  <si>
    <t>Інші заходи та заклади молодіжної політики</t>
  </si>
  <si>
    <t>0217630</t>
  </si>
  <si>
    <t>7630</t>
  </si>
  <si>
    <t>0470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</si>
  <si>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</si>
  <si>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</si>
  <si>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</si>
  <si>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</si>
  <si>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0610160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</si>
  <si>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</si>
  <si>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</si>
  <si>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</si>
  <si>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</si>
  <si>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0611160</t>
  </si>
  <si>
    <t>1160</t>
  </si>
  <si>
    <t>0990</t>
  </si>
  <si>
    <t>Забезпечення діяльності центрів професійного розвитку педагогічних працівників</t>
  </si>
  <si>
    <t>Забезпечення діяльності водопровідно-каналізаційного господарства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</si>
  <si>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</si>
  <si>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</si>
  <si>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</si>
  <si>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</si>
  <si>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</si>
  <si>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</si>
  <si>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</si>
  <si>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</si>
  <si>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</si>
  <si>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</si>
  <si>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1014082</t>
  </si>
  <si>
    <t>4082</t>
  </si>
  <si>
    <t>0829</t>
  </si>
  <si>
    <t>Інші заходи в галузі культури і мистецтва</t>
  </si>
  <si>
    <t>1217640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</si>
  <si>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</si>
  <si>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</si>
  <si>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</si>
  <si>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</si>
  <si>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</si>
  <si>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1218240</t>
  </si>
  <si>
    <t>8240</t>
  </si>
  <si>
    <t>0380</t>
  </si>
  <si>
    <t>Заходи та роботи з територіальної оборони</t>
  </si>
  <si>
    <t>1210180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</si>
  <si>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</si>
  <si>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</si>
  <si>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0800000</t>
  </si>
  <si>
    <t>Управління  соціального захисту населення Дрогобицької міської ради</t>
  </si>
  <si>
    <t>0810000</t>
  </si>
  <si>
    <t>до рішення сесії</t>
  </si>
  <si>
    <t>Додаток 3</t>
  </si>
  <si>
    <t>1216011</t>
  </si>
  <si>
    <t>6011</t>
  </si>
  <si>
    <t>0610</t>
  </si>
  <si>
    <t>Експлуатація та технічне обслуговування житлового фонду</t>
  </si>
  <si>
    <t xml:space="preserve">Начальник фінансового управління                                                                                                                   Оксана САВРАН
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</si>
  <si>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</si>
  <si>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0813222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</si>
</sst>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5" fillId="0" borderId="0" xfId="0" applyFont="1" applyAlignment="1"/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4" fontId="0" fillId="0" borderId="0" xfId="0" applyNumberForma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2" borderId="2" xfId="0" applyFont="1" applyFill="1" applyBorder="1" applyAlignment="1">
      <alignment horizontal="center" vertical="center" wrapText="1"/>
    </xf>
    <xf numFmtId="1" fontId="0" fillId="2" borderId="2" xfId="0" quotePrefix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7"/>
  <sheetViews>
    <sheetView tabSelected="1" view="pageBreakPreview" zoomScale="89" zoomScaleSheetLayoutView="89" workbookViewId="0">
      <pane xSplit="7" ySplit="13" topLeftCell="H35" activePane="bottomRight" state="frozen"/>
      <selection pane="topRight" activeCell="H1" sqref="H1"/>
      <selection pane="bottomLeft" activeCell="A16" sqref="A16"/>
      <selection pane="bottomRight" activeCell="B32" sqref="B32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2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9.5703125" style="1" customWidth="1"/>
    <col min="10" max="11" width="13.7109375" style="1" customWidth="1"/>
    <col min="12" max="12" width="10.8554687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7">
      <c r="M1" s="1" t="s">
        <v>127</v>
      </c>
    </row>
    <row r="2" spans="1:17">
      <c r="M2" s="1" t="s">
        <v>126</v>
      </c>
    </row>
    <row r="3" spans="1:17">
      <c r="M3" s="1" t="s">
        <v>70</v>
      </c>
    </row>
    <row r="5" spans="1:17">
      <c r="A5" s="35" t="s">
        <v>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7">
      <c r="A6" s="35" t="s">
        <v>26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7">
      <c r="A7" s="2" t="s">
        <v>24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7">
      <c r="A8" s="4" t="s">
        <v>25</v>
      </c>
      <c r="P8" s="5" t="s">
        <v>1</v>
      </c>
    </row>
    <row r="9" spans="1:17">
      <c r="A9" s="37" t="s">
        <v>2</v>
      </c>
      <c r="B9" s="37" t="s">
        <v>3</v>
      </c>
      <c r="C9" s="37" t="s">
        <v>4</v>
      </c>
      <c r="D9" s="38" t="s">
        <v>5</v>
      </c>
      <c r="E9" s="38" t="s">
        <v>6</v>
      </c>
      <c r="F9" s="38"/>
      <c r="G9" s="38"/>
      <c r="H9" s="38"/>
      <c r="I9" s="38"/>
      <c r="J9" s="38" t="s">
        <v>11</v>
      </c>
      <c r="K9" s="38"/>
      <c r="L9" s="38"/>
      <c r="M9" s="38"/>
      <c r="N9" s="38"/>
      <c r="O9" s="38"/>
      <c r="P9" s="38" t="s">
        <v>13</v>
      </c>
    </row>
    <row r="10" spans="1:17">
      <c r="A10" s="38"/>
      <c r="B10" s="38"/>
      <c r="C10" s="38"/>
      <c r="D10" s="38"/>
      <c r="E10" s="38" t="s">
        <v>7</v>
      </c>
      <c r="F10" s="38" t="s">
        <v>37</v>
      </c>
      <c r="G10" s="38" t="s">
        <v>8</v>
      </c>
      <c r="H10" s="38"/>
      <c r="I10" s="38" t="s">
        <v>10</v>
      </c>
      <c r="J10" s="38" t="s">
        <v>7</v>
      </c>
      <c r="K10" s="38" t="s">
        <v>12</v>
      </c>
      <c r="L10" s="38" t="s">
        <v>37</v>
      </c>
      <c r="M10" s="38" t="s">
        <v>8</v>
      </c>
      <c r="N10" s="38"/>
      <c r="O10" s="38" t="s">
        <v>10</v>
      </c>
      <c r="P10" s="38"/>
    </row>
    <row r="11" spans="1:17">
      <c r="A11" s="38"/>
      <c r="B11" s="38"/>
      <c r="C11" s="38"/>
      <c r="D11" s="38"/>
      <c r="E11" s="38"/>
      <c r="F11" s="38"/>
      <c r="G11" s="38" t="s">
        <v>38</v>
      </c>
      <c r="H11" s="38" t="s">
        <v>9</v>
      </c>
      <c r="I11" s="38"/>
      <c r="J11" s="38"/>
      <c r="K11" s="38"/>
      <c r="L11" s="38"/>
      <c r="M11" s="38" t="s">
        <v>39</v>
      </c>
      <c r="N11" s="38" t="s">
        <v>9</v>
      </c>
      <c r="O11" s="38"/>
      <c r="P11" s="38"/>
    </row>
    <row r="12" spans="1:17" ht="44.25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7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7">
      <c r="A14" s="7" t="s">
        <v>27</v>
      </c>
      <c r="B14" s="8"/>
      <c r="C14" s="9"/>
      <c r="D14" s="18" t="s">
        <v>28</v>
      </c>
      <c r="E14" s="10">
        <f>E15</f>
        <v>-607800</v>
      </c>
      <c r="F14" s="10">
        <f t="shared" ref="F14:O14" si="0">F15</f>
        <v>-607800</v>
      </c>
      <c r="G14" s="10">
        <f t="shared" si="0"/>
        <v>0</v>
      </c>
      <c r="H14" s="10">
        <f t="shared" si="0"/>
        <v>-574400</v>
      </c>
      <c r="I14" s="10">
        <f t="shared" si="0"/>
        <v>0</v>
      </c>
      <c r="J14" s="10">
        <f t="shared" si="0"/>
        <v>500566</v>
      </c>
      <c r="K14" s="10">
        <f t="shared" si="0"/>
        <v>500566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500566</v>
      </c>
      <c r="P14" s="10">
        <f t="shared" ref="P14:P22" si="1">J14+E14</f>
        <v>-107234</v>
      </c>
      <c r="Q14" s="27"/>
    </row>
    <row r="15" spans="1:17">
      <c r="A15" s="7" t="s">
        <v>29</v>
      </c>
      <c r="B15" s="8"/>
      <c r="C15" s="9"/>
      <c r="D15" s="10"/>
      <c r="E15" s="10">
        <f>SUM(E16:E21)</f>
        <v>-607800</v>
      </c>
      <c r="F15" s="10">
        <f t="shared" ref="F15:O15" si="2">SUM(F16:F21)</f>
        <v>-607800</v>
      </c>
      <c r="G15" s="10">
        <f t="shared" si="2"/>
        <v>0</v>
      </c>
      <c r="H15" s="10">
        <f t="shared" si="2"/>
        <v>-574400</v>
      </c>
      <c r="I15" s="10">
        <f t="shared" si="2"/>
        <v>0</v>
      </c>
      <c r="J15" s="10">
        <f t="shared" si="2"/>
        <v>500566</v>
      </c>
      <c r="K15" s="10">
        <f t="shared" si="2"/>
        <v>500566</v>
      </c>
      <c r="L15" s="10">
        <f t="shared" si="2"/>
        <v>0</v>
      </c>
      <c r="M15" s="10">
        <f t="shared" si="2"/>
        <v>0</v>
      </c>
      <c r="N15" s="10">
        <f t="shared" si="2"/>
        <v>0</v>
      </c>
      <c r="O15" s="10">
        <f t="shared" si="2"/>
        <v>500566</v>
      </c>
      <c r="P15" s="10">
        <f>J15+E15</f>
        <v>-107234</v>
      </c>
    </row>
    <row r="16" spans="1:17" ht="25.5">
      <c r="A16" s="11" t="s">
        <v>71</v>
      </c>
      <c r="B16" s="11" t="s">
        <v>15</v>
      </c>
      <c r="C16" s="12" t="s">
        <v>14</v>
      </c>
      <c r="D16" s="13" t="s">
        <v>16</v>
      </c>
      <c r="E16" s="14">
        <v>-659200</v>
      </c>
      <c r="F16" s="14">
        <v>-659200</v>
      </c>
      <c r="G16" s="14"/>
      <c r="H16" s="14">
        <v>-574400</v>
      </c>
      <c r="I16" s="14"/>
      <c r="J16" s="14"/>
      <c r="K16" s="14"/>
      <c r="L16" s="14"/>
      <c r="M16" s="14"/>
      <c r="N16" s="14"/>
      <c r="O16" s="14"/>
      <c r="P16" s="14">
        <f t="shared" ref="P16:P20" si="3">E16+J16</f>
        <v>-659200</v>
      </c>
    </row>
    <row r="17" spans="1:16">
      <c r="A17" s="11" t="s">
        <v>72</v>
      </c>
      <c r="B17" s="11" t="s">
        <v>17</v>
      </c>
      <c r="C17" s="12" t="s">
        <v>73</v>
      </c>
      <c r="D17" s="13" t="s">
        <v>74</v>
      </c>
      <c r="E17" s="14">
        <v>137100</v>
      </c>
      <c r="F17" s="14">
        <v>137100</v>
      </c>
      <c r="G17" s="14"/>
      <c r="H17" s="14"/>
      <c r="I17" s="14"/>
      <c r="J17" s="14"/>
      <c r="K17" s="14"/>
      <c r="L17" s="14"/>
      <c r="M17" s="14"/>
      <c r="N17" s="14"/>
      <c r="O17" s="14"/>
      <c r="P17" s="14">
        <f t="shared" si="3"/>
        <v>137100</v>
      </c>
    </row>
    <row r="18" spans="1:16">
      <c r="A18" s="11" t="s">
        <v>75</v>
      </c>
      <c r="B18" s="11" t="s">
        <v>76</v>
      </c>
      <c r="C18" s="12" t="s">
        <v>77</v>
      </c>
      <c r="D18" s="13" t="s">
        <v>78</v>
      </c>
      <c r="E18" s="14">
        <v>-10000</v>
      </c>
      <c r="F18" s="14">
        <v>-10000</v>
      </c>
      <c r="G18" s="14"/>
      <c r="H18" s="14"/>
      <c r="I18" s="14"/>
      <c r="J18" s="14"/>
      <c r="K18" s="14"/>
      <c r="L18" s="14"/>
      <c r="M18" s="14"/>
      <c r="N18" s="14"/>
      <c r="O18" s="14"/>
      <c r="P18" s="14">
        <f t="shared" si="3"/>
        <v>-10000</v>
      </c>
    </row>
    <row r="19" spans="1:16">
      <c r="A19" s="11" t="s">
        <v>79</v>
      </c>
      <c r="B19" s="11" t="s">
        <v>80</v>
      </c>
      <c r="C19" s="12" t="s">
        <v>81</v>
      </c>
      <c r="D19" s="13" t="s">
        <v>82</v>
      </c>
      <c r="E19" s="14">
        <v>-40000</v>
      </c>
      <c r="F19" s="14">
        <v>-40000</v>
      </c>
      <c r="G19" s="14"/>
      <c r="H19" s="14"/>
      <c r="I19" s="14"/>
      <c r="J19" s="14"/>
      <c r="K19" s="14"/>
      <c r="L19" s="14"/>
      <c r="M19" s="14"/>
      <c r="N19" s="14"/>
      <c r="O19" s="14"/>
      <c r="P19" s="14">
        <f t="shared" si="3"/>
        <v>-40000</v>
      </c>
    </row>
    <row r="20" spans="1:16">
      <c r="A20" s="11" t="s">
        <v>83</v>
      </c>
      <c r="B20" s="11" t="s">
        <v>84</v>
      </c>
      <c r="C20" s="12" t="s">
        <v>18</v>
      </c>
      <c r="D20" s="13" t="s">
        <v>85</v>
      </c>
      <c r="E20" s="14">
        <v>-35700</v>
      </c>
      <c r="F20" s="14">
        <v>-35700</v>
      </c>
      <c r="G20" s="14"/>
      <c r="H20" s="14"/>
      <c r="I20" s="14"/>
      <c r="J20" s="14"/>
      <c r="K20" s="14"/>
      <c r="L20" s="14"/>
      <c r="M20" s="14"/>
      <c r="N20" s="14"/>
      <c r="O20" s="14"/>
      <c r="P20" s="14">
        <f t="shared" si="3"/>
        <v>-35700</v>
      </c>
    </row>
    <row r="21" spans="1:16" s="26" customFormat="1" ht="25.5">
      <c r="A21" s="11" t="s">
        <v>50</v>
      </c>
      <c r="B21" s="11" t="s">
        <v>47</v>
      </c>
      <c r="C21" s="12" t="s">
        <v>48</v>
      </c>
      <c r="D21" s="13" t="s">
        <v>49</v>
      </c>
      <c r="E21" s="25"/>
      <c r="F21" s="25"/>
      <c r="G21" s="25"/>
      <c r="H21" s="25"/>
      <c r="I21" s="25"/>
      <c r="J21" s="25">
        <v>500566</v>
      </c>
      <c r="K21" s="25">
        <v>500566</v>
      </c>
      <c r="L21" s="25"/>
      <c r="M21" s="25"/>
      <c r="N21" s="25"/>
      <c r="O21" s="25">
        <v>500566</v>
      </c>
      <c r="P21" s="25">
        <f t="shared" si="1"/>
        <v>500566</v>
      </c>
    </row>
    <row r="22" spans="1:16">
      <c r="A22" s="7" t="s">
        <v>30</v>
      </c>
      <c r="B22" s="8"/>
      <c r="C22" s="9"/>
      <c r="D22" s="18" t="s">
        <v>31</v>
      </c>
      <c r="E22" s="10">
        <f>E23</f>
        <v>20000</v>
      </c>
      <c r="F22" s="10">
        <f t="shared" ref="F22:O22" si="4">F23</f>
        <v>20000</v>
      </c>
      <c r="G22" s="10">
        <f t="shared" si="4"/>
        <v>0</v>
      </c>
      <c r="H22" s="10">
        <f t="shared" si="4"/>
        <v>-1003165.53</v>
      </c>
      <c r="I22" s="10">
        <f t="shared" si="4"/>
        <v>0</v>
      </c>
      <c r="J22" s="10">
        <f t="shared" si="4"/>
        <v>0</v>
      </c>
      <c r="K22" s="10">
        <f t="shared" si="4"/>
        <v>0</v>
      </c>
      <c r="L22" s="10">
        <f t="shared" si="4"/>
        <v>0</v>
      </c>
      <c r="M22" s="10">
        <f t="shared" si="4"/>
        <v>0</v>
      </c>
      <c r="N22" s="10">
        <f t="shared" si="4"/>
        <v>0</v>
      </c>
      <c r="O22" s="10">
        <f t="shared" si="4"/>
        <v>0</v>
      </c>
      <c r="P22" s="10">
        <f t="shared" si="1"/>
        <v>20000</v>
      </c>
    </row>
    <row r="23" spans="1:16">
      <c r="A23" s="7" t="s">
        <v>32</v>
      </c>
      <c r="B23" s="8"/>
      <c r="C23" s="9"/>
      <c r="D23" s="10"/>
      <c r="E23" s="10">
        <f>SUM(E24:E27)</f>
        <v>20000</v>
      </c>
      <c r="F23" s="10">
        <f t="shared" ref="F23:O23" si="5">SUM(F24:F27)</f>
        <v>20000</v>
      </c>
      <c r="G23" s="10">
        <f t="shared" si="5"/>
        <v>0</v>
      </c>
      <c r="H23" s="10">
        <f t="shared" si="5"/>
        <v>-1003165.53</v>
      </c>
      <c r="I23" s="10">
        <f t="shared" si="5"/>
        <v>0</v>
      </c>
      <c r="J23" s="10">
        <f t="shared" si="5"/>
        <v>0</v>
      </c>
      <c r="K23" s="10">
        <f t="shared" si="5"/>
        <v>0</v>
      </c>
      <c r="L23" s="10">
        <f t="shared" si="5"/>
        <v>0</v>
      </c>
      <c r="M23" s="10">
        <f t="shared" si="5"/>
        <v>0</v>
      </c>
      <c r="N23" s="10">
        <f t="shared" si="5"/>
        <v>0</v>
      </c>
      <c r="O23" s="10">
        <f t="shared" si="5"/>
        <v>0</v>
      </c>
      <c r="P23" s="10">
        <f>J23+E23</f>
        <v>20000</v>
      </c>
    </row>
    <row r="24" spans="1:16" ht="25.5">
      <c r="A24" s="11" t="s">
        <v>86</v>
      </c>
      <c r="B24" s="11" t="s">
        <v>15</v>
      </c>
      <c r="C24" s="12" t="s">
        <v>14</v>
      </c>
      <c r="D24" s="13" t="s">
        <v>16</v>
      </c>
      <c r="E24" s="25">
        <v>455000</v>
      </c>
      <c r="F24" s="25">
        <v>455000</v>
      </c>
      <c r="G24" s="25">
        <v>380000</v>
      </c>
      <c r="H24" s="10"/>
      <c r="I24" s="10"/>
      <c r="J24" s="10"/>
      <c r="K24" s="10"/>
      <c r="L24" s="10"/>
      <c r="M24" s="10"/>
      <c r="N24" s="10"/>
      <c r="O24" s="10"/>
      <c r="P24" s="25">
        <f t="shared" ref="P24:P26" si="6">J24+E24</f>
        <v>455000</v>
      </c>
    </row>
    <row r="25" spans="1:16" s="26" customFormat="1">
      <c r="A25" s="11" t="s">
        <v>33</v>
      </c>
      <c r="B25" s="11" t="s">
        <v>34</v>
      </c>
      <c r="C25" s="12" t="s">
        <v>35</v>
      </c>
      <c r="D25" s="13" t="s">
        <v>36</v>
      </c>
      <c r="E25" s="25">
        <v>20000</v>
      </c>
      <c r="F25" s="25">
        <v>20000</v>
      </c>
      <c r="G25" s="25"/>
      <c r="H25" s="25">
        <v>-1003165.53</v>
      </c>
      <c r="I25" s="25"/>
      <c r="J25" s="25"/>
      <c r="K25" s="25"/>
      <c r="L25" s="25"/>
      <c r="M25" s="25"/>
      <c r="N25" s="25"/>
      <c r="O25" s="25"/>
      <c r="P25" s="25">
        <f t="shared" si="6"/>
        <v>20000</v>
      </c>
    </row>
    <row r="26" spans="1:16" ht="36.75" customHeight="1">
      <c r="A26" s="11" t="s">
        <v>87</v>
      </c>
      <c r="B26" s="11" t="s">
        <v>88</v>
      </c>
      <c r="C26" s="12" t="s">
        <v>89</v>
      </c>
      <c r="D26" s="13" t="s">
        <v>90</v>
      </c>
      <c r="E26" s="14">
        <v>-524000</v>
      </c>
      <c r="F26" s="14">
        <v>-524000</v>
      </c>
      <c r="G26" s="14">
        <v>-435000</v>
      </c>
      <c r="H26" s="14"/>
      <c r="I26" s="14"/>
      <c r="J26" s="14"/>
      <c r="K26" s="14"/>
      <c r="L26" s="14"/>
      <c r="M26" s="14"/>
      <c r="N26" s="14"/>
      <c r="O26" s="14"/>
      <c r="P26" s="25">
        <f t="shared" si="6"/>
        <v>-524000</v>
      </c>
    </row>
    <row r="27" spans="1:16" ht="20.25" customHeight="1">
      <c r="A27" s="11" t="s">
        <v>91</v>
      </c>
      <c r="B27" s="11" t="s">
        <v>92</v>
      </c>
      <c r="C27" s="12" t="s">
        <v>93</v>
      </c>
      <c r="D27" s="13" t="s">
        <v>94</v>
      </c>
      <c r="E27" s="14">
        <v>69000</v>
      </c>
      <c r="F27" s="14">
        <v>69000</v>
      </c>
      <c r="G27" s="14">
        <v>55000</v>
      </c>
      <c r="H27" s="14"/>
      <c r="I27" s="14"/>
      <c r="J27" s="14"/>
      <c r="K27" s="14"/>
      <c r="L27" s="14"/>
      <c r="M27" s="14"/>
      <c r="N27" s="14"/>
      <c r="O27" s="14"/>
      <c r="P27" s="25">
        <f>J27+E27</f>
        <v>69000</v>
      </c>
    </row>
    <row r="28" spans="1:16">
      <c r="A28" s="7" t="s">
        <v>123</v>
      </c>
      <c r="B28" s="8"/>
      <c r="C28" s="9"/>
      <c r="D28" s="9" t="s">
        <v>124</v>
      </c>
      <c r="E28" s="10">
        <f>E29</f>
        <v>0</v>
      </c>
      <c r="F28" s="10">
        <f t="shared" ref="F28:O28" si="7">F29</f>
        <v>0</v>
      </c>
      <c r="G28" s="10">
        <f t="shared" si="7"/>
        <v>0</v>
      </c>
      <c r="H28" s="10">
        <f t="shared" si="7"/>
        <v>0</v>
      </c>
      <c r="I28" s="10">
        <f t="shared" si="7"/>
        <v>0</v>
      </c>
      <c r="J28" s="10">
        <f t="shared" si="7"/>
        <v>9409472.1999999993</v>
      </c>
      <c r="K28" s="10">
        <f t="shared" si="7"/>
        <v>9409472.1999999993</v>
      </c>
      <c r="L28" s="10">
        <f t="shared" si="7"/>
        <v>0</v>
      </c>
      <c r="M28" s="10">
        <f t="shared" si="7"/>
        <v>0</v>
      </c>
      <c r="N28" s="10">
        <f t="shared" si="7"/>
        <v>0</v>
      </c>
      <c r="O28" s="10">
        <f t="shared" si="7"/>
        <v>9409472.1999999993</v>
      </c>
      <c r="P28" s="10">
        <f t="shared" ref="P28:P30" si="8">J28+E28</f>
        <v>9409472.1999999993</v>
      </c>
    </row>
    <row r="29" spans="1:16">
      <c r="A29" s="7" t="s">
        <v>125</v>
      </c>
      <c r="B29" s="8"/>
      <c r="C29" s="9"/>
      <c r="D29" s="10"/>
      <c r="E29" s="10">
        <f>SUM(E30)</f>
        <v>0</v>
      </c>
      <c r="F29" s="10">
        <f t="shared" ref="F29:O29" si="9">SUM(F30)</f>
        <v>0</v>
      </c>
      <c r="G29" s="10">
        <f t="shared" si="9"/>
        <v>0</v>
      </c>
      <c r="H29" s="10">
        <f t="shared" si="9"/>
        <v>0</v>
      </c>
      <c r="I29" s="10">
        <f t="shared" si="9"/>
        <v>0</v>
      </c>
      <c r="J29" s="10">
        <f t="shared" si="9"/>
        <v>9409472.1999999993</v>
      </c>
      <c r="K29" s="10">
        <f t="shared" si="9"/>
        <v>9409472.1999999993</v>
      </c>
      <c r="L29" s="10">
        <f t="shared" si="9"/>
        <v>0</v>
      </c>
      <c r="M29" s="10">
        <f t="shared" si="9"/>
        <v>0</v>
      </c>
      <c r="N29" s="10">
        <f t="shared" si="9"/>
        <v>0</v>
      </c>
      <c r="O29" s="10">
        <f t="shared" si="9"/>
        <v>9409472.1999999993</v>
      </c>
      <c r="P29" s="10">
        <f t="shared" si="8"/>
        <v>9409472.1999999993</v>
      </c>
    </row>
    <row r="30" spans="1:16" s="26" customFormat="1" ht="169.5" customHeight="1">
      <c r="A30" s="11" t="s">
        <v>134</v>
      </c>
      <c r="B30" s="17">
        <v>3222</v>
      </c>
      <c r="C30" s="33">
        <v>1060</v>
      </c>
      <c r="D30" s="14" t="s">
        <v>133</v>
      </c>
      <c r="E30" s="25"/>
      <c r="F30" s="25"/>
      <c r="G30" s="25"/>
      <c r="H30" s="25"/>
      <c r="I30" s="25"/>
      <c r="J30" s="25">
        <v>9409472.1999999993</v>
      </c>
      <c r="K30" s="25">
        <v>9409472.1999999993</v>
      </c>
      <c r="L30" s="25"/>
      <c r="M30" s="25"/>
      <c r="N30" s="25"/>
      <c r="O30" s="25">
        <v>9409472.1999999993</v>
      </c>
      <c r="P30" s="10">
        <f t="shared" si="8"/>
        <v>9409472.1999999993</v>
      </c>
    </row>
    <row r="31" spans="1:16" ht="25.5">
      <c r="A31" s="7" t="s">
        <v>43</v>
      </c>
      <c r="B31" s="8"/>
      <c r="C31" s="9"/>
      <c r="D31" s="18" t="s">
        <v>44</v>
      </c>
      <c r="E31" s="10">
        <f>E32</f>
        <v>0</v>
      </c>
      <c r="F31" s="10">
        <f t="shared" ref="F31:O31" si="10">F32</f>
        <v>30000</v>
      </c>
      <c r="G31" s="10">
        <f t="shared" si="10"/>
        <v>308600</v>
      </c>
      <c r="H31" s="10">
        <f t="shared" si="10"/>
        <v>-335000</v>
      </c>
      <c r="I31" s="10">
        <f t="shared" si="10"/>
        <v>0</v>
      </c>
      <c r="J31" s="10">
        <f t="shared" si="10"/>
        <v>0</v>
      </c>
      <c r="K31" s="10">
        <f t="shared" si="10"/>
        <v>0</v>
      </c>
      <c r="L31" s="10">
        <f t="shared" si="10"/>
        <v>0</v>
      </c>
      <c r="M31" s="10">
        <f t="shared" si="10"/>
        <v>0</v>
      </c>
      <c r="N31" s="10">
        <f t="shared" si="10"/>
        <v>0</v>
      </c>
      <c r="O31" s="10">
        <f t="shared" si="10"/>
        <v>0</v>
      </c>
      <c r="P31" s="10">
        <f t="shared" ref="P31:P37" si="11">E31+J31</f>
        <v>0</v>
      </c>
    </row>
    <row r="32" spans="1:16">
      <c r="A32" s="7" t="s">
        <v>45</v>
      </c>
      <c r="B32" s="8"/>
      <c r="C32" s="9"/>
      <c r="D32" s="10"/>
      <c r="E32" s="10">
        <f>SUM(E33:E37)</f>
        <v>0</v>
      </c>
      <c r="F32" s="10">
        <f t="shared" ref="F32:O32" si="12">SUM(F33:F37)</f>
        <v>30000</v>
      </c>
      <c r="G32" s="10">
        <f t="shared" si="12"/>
        <v>308600</v>
      </c>
      <c r="H32" s="10">
        <f t="shared" si="12"/>
        <v>-335000</v>
      </c>
      <c r="I32" s="10">
        <f t="shared" si="12"/>
        <v>0</v>
      </c>
      <c r="J32" s="10">
        <f t="shared" si="12"/>
        <v>0</v>
      </c>
      <c r="K32" s="10">
        <f t="shared" si="12"/>
        <v>0</v>
      </c>
      <c r="L32" s="10">
        <f t="shared" si="12"/>
        <v>0</v>
      </c>
      <c r="M32" s="10">
        <f t="shared" si="12"/>
        <v>0</v>
      </c>
      <c r="N32" s="10">
        <f t="shared" si="12"/>
        <v>0</v>
      </c>
      <c r="O32" s="10">
        <f t="shared" si="12"/>
        <v>0</v>
      </c>
      <c r="P32" s="10">
        <f t="shared" si="11"/>
        <v>0</v>
      </c>
    </row>
    <row r="33" spans="1:16" ht="20.25" customHeight="1">
      <c r="A33" s="11" t="s">
        <v>96</v>
      </c>
      <c r="B33" s="11" t="s">
        <v>97</v>
      </c>
      <c r="C33" s="12" t="s">
        <v>89</v>
      </c>
      <c r="D33" s="13" t="s">
        <v>98</v>
      </c>
      <c r="E33" s="14">
        <v>0</v>
      </c>
      <c r="F33" s="14">
        <v>0</v>
      </c>
      <c r="G33" s="14">
        <v>178600</v>
      </c>
      <c r="H33" s="14">
        <v>-168000</v>
      </c>
      <c r="I33" s="14"/>
      <c r="J33" s="14"/>
      <c r="K33" s="14"/>
      <c r="L33" s="14"/>
      <c r="M33" s="14"/>
      <c r="N33" s="14"/>
      <c r="O33" s="14"/>
      <c r="P33" s="25">
        <f t="shared" si="11"/>
        <v>0</v>
      </c>
    </row>
    <row r="34" spans="1:16" ht="20.25" customHeight="1">
      <c r="A34" s="11" t="s">
        <v>99</v>
      </c>
      <c r="B34" s="11" t="s">
        <v>100</v>
      </c>
      <c r="C34" s="12" t="s">
        <v>101</v>
      </c>
      <c r="D34" s="13" t="s">
        <v>102</v>
      </c>
      <c r="E34" s="14">
        <v>200000</v>
      </c>
      <c r="F34" s="14">
        <v>200000</v>
      </c>
      <c r="G34" s="14">
        <v>130000</v>
      </c>
      <c r="H34" s="14">
        <v>-147000</v>
      </c>
      <c r="I34" s="14"/>
      <c r="J34" s="14"/>
      <c r="K34" s="14"/>
      <c r="L34" s="14"/>
      <c r="M34" s="14"/>
      <c r="N34" s="14"/>
      <c r="O34" s="14"/>
      <c r="P34" s="25">
        <f t="shared" si="11"/>
        <v>200000</v>
      </c>
    </row>
    <row r="35" spans="1:16" ht="20.25" customHeight="1">
      <c r="A35" s="11" t="s">
        <v>103</v>
      </c>
      <c r="B35" s="11" t="s">
        <v>104</v>
      </c>
      <c r="C35" s="12" t="s">
        <v>101</v>
      </c>
      <c r="D35" s="13" t="s">
        <v>105</v>
      </c>
      <c r="E35" s="14"/>
      <c r="F35" s="14"/>
      <c r="G35" s="14"/>
      <c r="H35" s="14">
        <v>-20000</v>
      </c>
      <c r="I35" s="14"/>
      <c r="J35" s="14"/>
      <c r="K35" s="14"/>
      <c r="L35" s="14"/>
      <c r="M35" s="14"/>
      <c r="N35" s="14"/>
      <c r="O35" s="14"/>
      <c r="P35" s="25">
        <f t="shared" si="11"/>
        <v>0</v>
      </c>
    </row>
    <row r="36" spans="1:16" ht="33" customHeight="1">
      <c r="A36" s="11" t="s">
        <v>51</v>
      </c>
      <c r="B36" s="11" t="s">
        <v>52</v>
      </c>
      <c r="C36" s="12" t="s">
        <v>53</v>
      </c>
      <c r="D36" s="13" t="s">
        <v>54</v>
      </c>
      <c r="E36" s="14">
        <v>70000</v>
      </c>
      <c r="F36" s="14">
        <v>70000</v>
      </c>
      <c r="G36" s="14"/>
      <c r="H36" s="14"/>
      <c r="I36" s="14"/>
      <c r="J36" s="14"/>
      <c r="K36" s="14"/>
      <c r="L36" s="14"/>
      <c r="M36" s="14"/>
      <c r="N36" s="14"/>
      <c r="O36" s="14"/>
      <c r="P36" s="25">
        <f t="shared" si="11"/>
        <v>70000</v>
      </c>
    </row>
    <row r="37" spans="1:16" ht="21" customHeight="1">
      <c r="A37" s="11" t="s">
        <v>106</v>
      </c>
      <c r="B37" s="11" t="s">
        <v>107</v>
      </c>
      <c r="C37" s="12" t="s">
        <v>108</v>
      </c>
      <c r="D37" s="13" t="s">
        <v>109</v>
      </c>
      <c r="E37" s="14">
        <v>-270000</v>
      </c>
      <c r="F37" s="14">
        <v>-240000</v>
      </c>
      <c r="G37" s="14"/>
      <c r="H37" s="14"/>
      <c r="I37" s="14"/>
      <c r="J37" s="14"/>
      <c r="K37" s="14"/>
      <c r="L37" s="14"/>
      <c r="M37" s="14"/>
      <c r="N37" s="14"/>
      <c r="O37" s="14"/>
      <c r="P37" s="25">
        <f t="shared" si="11"/>
        <v>-270000</v>
      </c>
    </row>
    <row r="38" spans="1:16">
      <c r="A38" s="7" t="s">
        <v>40</v>
      </c>
      <c r="B38" s="8"/>
      <c r="C38" s="9"/>
      <c r="D38" s="18" t="s">
        <v>41</v>
      </c>
      <c r="E38" s="10">
        <f>E39</f>
        <v>7324780</v>
      </c>
      <c r="F38" s="10">
        <f t="shared" ref="F38:O38" si="13">F39</f>
        <v>7324780</v>
      </c>
      <c r="G38" s="10">
        <f t="shared" si="13"/>
        <v>0</v>
      </c>
      <c r="H38" s="10">
        <f t="shared" si="13"/>
        <v>-1094450</v>
      </c>
      <c r="I38" s="10">
        <f t="shared" si="13"/>
        <v>0</v>
      </c>
      <c r="J38" s="10">
        <f t="shared" si="13"/>
        <v>-3129195.7200000016</v>
      </c>
      <c r="K38" s="10">
        <f t="shared" si="13"/>
        <v>-3129195.7200000016</v>
      </c>
      <c r="L38" s="10">
        <f t="shared" si="13"/>
        <v>0</v>
      </c>
      <c r="M38" s="10">
        <f t="shared" si="13"/>
        <v>0</v>
      </c>
      <c r="N38" s="10">
        <f t="shared" si="13"/>
        <v>0</v>
      </c>
      <c r="O38" s="10">
        <f t="shared" si="13"/>
        <v>-3129195.7200000016</v>
      </c>
      <c r="P38" s="10">
        <f t="shared" ref="P38:P54" si="14">J38+E38</f>
        <v>4195584.2799999984</v>
      </c>
    </row>
    <row r="39" spans="1:16">
      <c r="A39" s="7" t="s">
        <v>42</v>
      </c>
      <c r="B39" s="8"/>
      <c r="C39" s="9"/>
      <c r="D39" s="10"/>
      <c r="E39" s="10">
        <f>SUM(E40:E49)</f>
        <v>7324780</v>
      </c>
      <c r="F39" s="10">
        <f t="shared" ref="F39:O39" si="15">SUM(F40:F49)</f>
        <v>7324780</v>
      </c>
      <c r="G39" s="10">
        <f t="shared" si="15"/>
        <v>0</v>
      </c>
      <c r="H39" s="10">
        <f t="shared" si="15"/>
        <v>-1094450</v>
      </c>
      <c r="I39" s="10">
        <f t="shared" si="15"/>
        <v>0</v>
      </c>
      <c r="J39" s="10">
        <f t="shared" si="15"/>
        <v>-3129195.7200000016</v>
      </c>
      <c r="K39" s="10">
        <f t="shared" si="15"/>
        <v>-3129195.7200000016</v>
      </c>
      <c r="L39" s="10">
        <f t="shared" si="15"/>
        <v>0</v>
      </c>
      <c r="M39" s="10">
        <f t="shared" si="15"/>
        <v>0</v>
      </c>
      <c r="N39" s="10">
        <f t="shared" si="15"/>
        <v>0</v>
      </c>
      <c r="O39" s="10">
        <f t="shared" si="15"/>
        <v>-3129195.7200000016</v>
      </c>
      <c r="P39" s="10">
        <f t="shared" si="14"/>
        <v>4195584.2799999984</v>
      </c>
    </row>
    <row r="40" spans="1:16" s="26" customFormat="1">
      <c r="A40" s="17" t="s">
        <v>120</v>
      </c>
      <c r="B40" s="17" t="s">
        <v>17</v>
      </c>
      <c r="C40" s="23" t="s">
        <v>73</v>
      </c>
      <c r="D40" s="24" t="s">
        <v>74</v>
      </c>
      <c r="E40" s="25"/>
      <c r="F40" s="25"/>
      <c r="G40" s="25"/>
      <c r="H40" s="25"/>
      <c r="I40" s="25"/>
      <c r="J40" s="25">
        <v>800000</v>
      </c>
      <c r="K40" s="25">
        <v>800000</v>
      </c>
      <c r="L40" s="25"/>
      <c r="M40" s="25"/>
      <c r="N40" s="25"/>
      <c r="O40" s="25">
        <v>800000</v>
      </c>
      <c r="P40" s="16">
        <f t="shared" ref="P40:P47" si="16">J40+E40</f>
        <v>800000</v>
      </c>
    </row>
    <row r="41" spans="1:16" s="26" customFormat="1">
      <c r="A41" s="11" t="s">
        <v>128</v>
      </c>
      <c r="B41" s="11" t="s">
        <v>129</v>
      </c>
      <c r="C41" s="12" t="s">
        <v>130</v>
      </c>
      <c r="D41" s="13" t="s">
        <v>131</v>
      </c>
      <c r="E41" s="25">
        <v>10000</v>
      </c>
      <c r="F41" s="25">
        <v>10000</v>
      </c>
      <c r="G41" s="25"/>
      <c r="H41" s="25"/>
      <c r="I41" s="25"/>
      <c r="J41" s="25"/>
      <c r="K41" s="25"/>
      <c r="L41" s="25"/>
      <c r="M41" s="25"/>
      <c r="N41" s="25"/>
      <c r="O41" s="25"/>
      <c r="P41" s="16"/>
    </row>
    <row r="42" spans="1:16" s="26" customFormat="1">
      <c r="A42" s="17">
        <v>1216013</v>
      </c>
      <c r="B42" s="32">
        <v>6013</v>
      </c>
      <c r="C42" s="29" t="s">
        <v>58</v>
      </c>
      <c r="D42" s="25" t="s">
        <v>95</v>
      </c>
      <c r="E42" s="25">
        <v>952230</v>
      </c>
      <c r="F42" s="25">
        <v>952230</v>
      </c>
      <c r="G42" s="25"/>
      <c r="H42" s="25"/>
      <c r="I42" s="25"/>
      <c r="J42" s="25">
        <v>1047770</v>
      </c>
      <c r="K42" s="25">
        <v>1047770</v>
      </c>
      <c r="L42" s="25"/>
      <c r="M42" s="25"/>
      <c r="N42" s="25"/>
      <c r="O42" s="25">
        <v>1047770</v>
      </c>
      <c r="P42" s="16">
        <f t="shared" si="16"/>
        <v>2000000</v>
      </c>
    </row>
    <row r="43" spans="1:16" s="31" customFormat="1">
      <c r="A43" s="28" t="s">
        <v>59</v>
      </c>
      <c r="B43" s="28" t="s">
        <v>60</v>
      </c>
      <c r="C43" s="29" t="s">
        <v>58</v>
      </c>
      <c r="D43" s="30" t="s">
        <v>61</v>
      </c>
      <c r="E43" s="16">
        <f>-2127450-30000</f>
        <v>-2157450</v>
      </c>
      <c r="F43" s="16">
        <f>-2127450-30000</f>
        <v>-2157450</v>
      </c>
      <c r="G43" s="16"/>
      <c r="H43" s="16">
        <v>-1094450</v>
      </c>
      <c r="I43" s="16"/>
      <c r="J43" s="16">
        <f>140000+1503000</f>
        <v>1643000</v>
      </c>
      <c r="K43" s="16">
        <f>140000+1503000</f>
        <v>1643000</v>
      </c>
      <c r="L43" s="16"/>
      <c r="M43" s="16"/>
      <c r="N43" s="16"/>
      <c r="O43" s="16">
        <f>140000+1503000</f>
        <v>1643000</v>
      </c>
      <c r="P43" s="16">
        <f t="shared" si="16"/>
        <v>-514450</v>
      </c>
    </row>
    <row r="44" spans="1:16" s="26" customFormat="1">
      <c r="A44" s="28" t="s">
        <v>62</v>
      </c>
      <c r="B44" s="28" t="s">
        <v>63</v>
      </c>
      <c r="C44" s="29" t="s">
        <v>46</v>
      </c>
      <c r="D44" s="30" t="s">
        <v>64</v>
      </c>
      <c r="E44" s="25"/>
      <c r="F44" s="25"/>
      <c r="G44" s="25"/>
      <c r="H44" s="25"/>
      <c r="I44" s="25"/>
      <c r="J44" s="25">
        <f>1432401.24+10081136</f>
        <v>11513537.24</v>
      </c>
      <c r="K44" s="25">
        <f>1432401.24+10081136</f>
        <v>11513537.24</v>
      </c>
      <c r="L44" s="25"/>
      <c r="M44" s="25"/>
      <c r="N44" s="25"/>
      <c r="O44" s="25">
        <f>1432401.24+10081136</f>
        <v>11513537.24</v>
      </c>
      <c r="P44" s="16">
        <f t="shared" si="16"/>
        <v>11513537.24</v>
      </c>
    </row>
    <row r="45" spans="1:16" s="26" customFormat="1" ht="25.5">
      <c r="A45" s="28" t="s">
        <v>65</v>
      </c>
      <c r="B45" s="28" t="s">
        <v>66</v>
      </c>
      <c r="C45" s="29" t="s">
        <v>67</v>
      </c>
      <c r="D45" s="30" t="s">
        <v>68</v>
      </c>
      <c r="E45" s="25">
        <f>-80000</f>
        <v>-80000</v>
      </c>
      <c r="F45" s="25">
        <f>-80000</f>
        <v>-80000</v>
      </c>
      <c r="G45" s="25"/>
      <c r="H45" s="25"/>
      <c r="I45" s="25"/>
      <c r="J45" s="25">
        <f>632048.76-10081136-8600000</f>
        <v>-18049087.240000002</v>
      </c>
      <c r="K45" s="25">
        <f>632048.76-10081136-8600000</f>
        <v>-18049087.240000002</v>
      </c>
      <c r="L45" s="25"/>
      <c r="M45" s="25"/>
      <c r="N45" s="25"/>
      <c r="O45" s="25">
        <f>632048.76-10081136-8600000</f>
        <v>-18049087.240000002</v>
      </c>
      <c r="P45" s="16">
        <f t="shared" si="16"/>
        <v>-18129087.240000002</v>
      </c>
    </row>
    <row r="46" spans="1:16" s="31" customFormat="1">
      <c r="A46" s="11" t="s">
        <v>110</v>
      </c>
      <c r="B46" s="11" t="s">
        <v>111</v>
      </c>
      <c r="C46" s="12" t="s">
        <v>81</v>
      </c>
      <c r="D46" s="13" t="s">
        <v>112</v>
      </c>
      <c r="E46" s="16"/>
      <c r="F46" s="16"/>
      <c r="G46" s="16"/>
      <c r="H46" s="16"/>
      <c r="I46" s="16"/>
      <c r="J46" s="16">
        <f>2000000-64415.72</f>
        <v>1935584.28</v>
      </c>
      <c r="K46" s="16">
        <f>2000000-64415.72</f>
        <v>1935584.28</v>
      </c>
      <c r="L46" s="16"/>
      <c r="M46" s="16"/>
      <c r="N46" s="16"/>
      <c r="O46" s="16">
        <f>2000000-64415.72</f>
        <v>1935584.28</v>
      </c>
      <c r="P46" s="16">
        <f t="shared" si="16"/>
        <v>1935584.28</v>
      </c>
    </row>
    <row r="47" spans="1:16" s="31" customFormat="1">
      <c r="A47" s="11" t="s">
        <v>113</v>
      </c>
      <c r="B47" s="11" t="s">
        <v>114</v>
      </c>
      <c r="C47" s="12" t="s">
        <v>18</v>
      </c>
      <c r="D47" s="13" t="s">
        <v>115</v>
      </c>
      <c r="E47" s="16"/>
      <c r="F47" s="16"/>
      <c r="G47" s="16"/>
      <c r="H47" s="16"/>
      <c r="I47" s="16"/>
      <c r="J47" s="16">
        <v>-2000000</v>
      </c>
      <c r="K47" s="16">
        <v>-2000000</v>
      </c>
      <c r="L47" s="16"/>
      <c r="M47" s="16"/>
      <c r="N47" s="16"/>
      <c r="O47" s="16">
        <v>-2000000</v>
      </c>
      <c r="P47" s="16">
        <f t="shared" si="16"/>
        <v>-2000000</v>
      </c>
    </row>
    <row r="48" spans="1:16" s="31" customFormat="1">
      <c r="A48" s="11" t="s">
        <v>116</v>
      </c>
      <c r="B48" s="11" t="s">
        <v>117</v>
      </c>
      <c r="C48" s="12" t="s">
        <v>118</v>
      </c>
      <c r="D48" s="13" t="s">
        <v>119</v>
      </c>
      <c r="E48" s="16"/>
      <c r="F48" s="16"/>
      <c r="G48" s="16"/>
      <c r="H48" s="16"/>
      <c r="I48" s="16"/>
      <c r="J48" s="16">
        <v>-20000</v>
      </c>
      <c r="K48" s="16">
        <v>-20000</v>
      </c>
      <c r="L48" s="16"/>
      <c r="M48" s="16"/>
      <c r="N48" s="16"/>
      <c r="O48" s="16">
        <v>-20000</v>
      </c>
      <c r="P48" s="16">
        <f t="shared" si="14"/>
        <v>-20000</v>
      </c>
    </row>
    <row r="49" spans="1:16" s="31" customFormat="1" ht="38.25">
      <c r="A49" s="11">
        <v>1219730</v>
      </c>
      <c r="B49" s="11">
        <v>9730</v>
      </c>
      <c r="C49" s="12" t="s">
        <v>17</v>
      </c>
      <c r="D49" s="14" t="s">
        <v>122</v>
      </c>
      <c r="E49" s="16">
        <v>8600000</v>
      </c>
      <c r="F49" s="16">
        <v>8600000</v>
      </c>
      <c r="G49" s="16"/>
      <c r="H49" s="16"/>
      <c r="I49" s="16"/>
      <c r="J49" s="16"/>
      <c r="K49" s="16"/>
      <c r="L49" s="16"/>
      <c r="M49" s="16"/>
      <c r="N49" s="16"/>
      <c r="O49" s="16"/>
      <c r="P49" s="16">
        <f t="shared" si="14"/>
        <v>8600000</v>
      </c>
    </row>
    <row r="50" spans="1:16">
      <c r="A50" s="7" t="s">
        <v>19</v>
      </c>
      <c r="B50" s="8"/>
      <c r="C50" s="9"/>
      <c r="D50" s="18" t="s">
        <v>20</v>
      </c>
      <c r="E50" s="10">
        <f>E51</f>
        <v>-125258.72</v>
      </c>
      <c r="F50" s="10">
        <f t="shared" ref="F50:O50" si="17">F51</f>
        <v>-125258.72</v>
      </c>
      <c r="G50" s="10">
        <f t="shared" si="17"/>
        <v>0</v>
      </c>
      <c r="H50" s="10">
        <f t="shared" si="17"/>
        <v>0</v>
      </c>
      <c r="I50" s="10">
        <f t="shared" si="17"/>
        <v>0</v>
      </c>
      <c r="J50" s="15">
        <f t="shared" si="17"/>
        <v>2882891.36</v>
      </c>
      <c r="K50" s="15">
        <f t="shared" si="17"/>
        <v>2882891.36</v>
      </c>
      <c r="L50" s="15">
        <f t="shared" si="17"/>
        <v>0</v>
      </c>
      <c r="M50" s="15">
        <f t="shared" si="17"/>
        <v>0</v>
      </c>
      <c r="N50" s="15">
        <f t="shared" si="17"/>
        <v>0</v>
      </c>
      <c r="O50" s="15">
        <f t="shared" si="17"/>
        <v>2882891.36</v>
      </c>
      <c r="P50" s="10">
        <f t="shared" si="14"/>
        <v>2757632.6399999997</v>
      </c>
    </row>
    <row r="51" spans="1:16">
      <c r="A51" s="7" t="s">
        <v>21</v>
      </c>
      <c r="B51" s="8"/>
      <c r="C51" s="9"/>
      <c r="D51" s="10"/>
      <c r="E51" s="10">
        <f>SUM(E52:E54)</f>
        <v>-125258.72</v>
      </c>
      <c r="F51" s="10">
        <f t="shared" ref="F51:O51" si="18">SUM(F52:F54)</f>
        <v>-125258.72</v>
      </c>
      <c r="G51" s="10">
        <f t="shared" si="18"/>
        <v>0</v>
      </c>
      <c r="H51" s="10">
        <f t="shared" si="18"/>
        <v>0</v>
      </c>
      <c r="I51" s="10">
        <f t="shared" si="18"/>
        <v>0</v>
      </c>
      <c r="J51" s="10">
        <f t="shared" si="18"/>
        <v>2882891.36</v>
      </c>
      <c r="K51" s="10">
        <f t="shared" si="18"/>
        <v>2882891.36</v>
      </c>
      <c r="L51" s="10">
        <f t="shared" si="18"/>
        <v>0</v>
      </c>
      <c r="M51" s="10">
        <f t="shared" si="18"/>
        <v>0</v>
      </c>
      <c r="N51" s="10">
        <f t="shared" si="18"/>
        <v>0</v>
      </c>
      <c r="O51" s="10">
        <f t="shared" si="18"/>
        <v>2882891.36</v>
      </c>
      <c r="P51" s="10">
        <f t="shared" si="14"/>
        <v>2757632.6399999997</v>
      </c>
    </row>
    <row r="52" spans="1:16" s="26" customFormat="1" ht="25.5">
      <c r="A52" s="17" t="s">
        <v>69</v>
      </c>
      <c r="B52" s="17" t="s">
        <v>15</v>
      </c>
      <c r="C52" s="23" t="s">
        <v>14</v>
      </c>
      <c r="D52" s="24" t="s">
        <v>16</v>
      </c>
      <c r="E52" s="25">
        <v>40000</v>
      </c>
      <c r="F52" s="25">
        <v>40000</v>
      </c>
      <c r="G52" s="25"/>
      <c r="H52" s="25"/>
      <c r="I52" s="25"/>
      <c r="J52" s="25"/>
      <c r="K52" s="25"/>
      <c r="L52" s="25"/>
      <c r="M52" s="25"/>
      <c r="N52" s="25"/>
      <c r="O52" s="25"/>
      <c r="P52" s="25">
        <f t="shared" si="14"/>
        <v>40000</v>
      </c>
    </row>
    <row r="53" spans="1:16">
      <c r="A53" s="11" t="s">
        <v>55</v>
      </c>
      <c r="B53" s="11" t="s">
        <v>56</v>
      </c>
      <c r="C53" s="12" t="s">
        <v>18</v>
      </c>
      <c r="D53" s="13" t="s">
        <v>57</v>
      </c>
      <c r="E53" s="14">
        <v>-165258.72</v>
      </c>
      <c r="F53" s="14">
        <v>-165258.72</v>
      </c>
      <c r="G53" s="14"/>
      <c r="H53" s="14"/>
      <c r="I53" s="14"/>
      <c r="J53" s="14"/>
      <c r="K53" s="14"/>
      <c r="L53" s="14"/>
      <c r="M53" s="14"/>
      <c r="N53" s="14"/>
      <c r="O53" s="14"/>
      <c r="P53" s="10">
        <f t="shared" si="14"/>
        <v>-165258.72</v>
      </c>
    </row>
    <row r="54" spans="1:16" ht="25.5">
      <c r="A54" s="11">
        <v>3719800</v>
      </c>
      <c r="B54" s="11">
        <v>9800</v>
      </c>
      <c r="C54" s="12" t="s">
        <v>17</v>
      </c>
      <c r="D54" s="14" t="s">
        <v>121</v>
      </c>
      <c r="E54" s="14"/>
      <c r="F54" s="14"/>
      <c r="G54" s="14"/>
      <c r="H54" s="14"/>
      <c r="I54" s="14"/>
      <c r="J54" s="14">
        <v>2882891.36</v>
      </c>
      <c r="K54" s="14">
        <v>2882891.36</v>
      </c>
      <c r="L54" s="14"/>
      <c r="M54" s="14"/>
      <c r="N54" s="14"/>
      <c r="O54" s="14">
        <v>2882891.36</v>
      </c>
      <c r="P54" s="10">
        <f t="shared" si="14"/>
        <v>2882891.36</v>
      </c>
    </row>
    <row r="55" spans="1:16">
      <c r="A55" s="8" t="s">
        <v>22</v>
      </c>
      <c r="B55" s="8" t="s">
        <v>22</v>
      </c>
      <c r="C55" s="9" t="s">
        <v>22</v>
      </c>
      <c r="D55" s="10" t="s">
        <v>23</v>
      </c>
      <c r="E55" s="10">
        <f>E14+E22+E31+E38+E50+E28</f>
        <v>6611721.2800000003</v>
      </c>
      <c r="F55" s="10">
        <f t="shared" ref="F55:P55" si="19">F14+F22+F31+F38+F50+F28</f>
        <v>6641721.2800000003</v>
      </c>
      <c r="G55" s="10">
        <f t="shared" si="19"/>
        <v>308600</v>
      </c>
      <c r="H55" s="10">
        <f t="shared" si="19"/>
        <v>-3007015.5300000003</v>
      </c>
      <c r="I55" s="10">
        <f t="shared" si="19"/>
        <v>0</v>
      </c>
      <c r="J55" s="10">
        <f t="shared" si="19"/>
        <v>9663733.839999998</v>
      </c>
      <c r="K55" s="10">
        <f t="shared" si="19"/>
        <v>9663733.839999998</v>
      </c>
      <c r="L55" s="10">
        <f t="shared" si="19"/>
        <v>0</v>
      </c>
      <c r="M55" s="10">
        <f t="shared" si="19"/>
        <v>0</v>
      </c>
      <c r="N55" s="10">
        <f t="shared" si="19"/>
        <v>0</v>
      </c>
      <c r="O55" s="10">
        <f t="shared" si="19"/>
        <v>9663733.839999998</v>
      </c>
      <c r="P55" s="10">
        <f t="shared" si="19"/>
        <v>16275455.119999997</v>
      </c>
    </row>
    <row r="56" spans="1:16" ht="22.5" customHeight="1">
      <c r="A56" s="19"/>
      <c r="B56" s="19"/>
      <c r="C56" s="20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</row>
    <row r="57" spans="1:16" s="22" customFormat="1" ht="105" customHeight="1">
      <c r="A57" s="34" t="s">
        <v>132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A57:P57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43307086614173229" right="0.19685039370078741" top="0.35433070866141736" bottom="0.19685039370078741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2023-10-25T06:48:39Z</cp:lastPrinted>
  <dcterms:created xsi:type="dcterms:W3CDTF">2022-11-08T08:12:38Z</dcterms:created>
  <dcterms:modified xsi:type="dcterms:W3CDTF">2023-10-25T07:19:24Z</dcterms:modified>
</cp:coreProperties>
</file>