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0730" windowHeight="11760"/>
  </bookViews>
  <sheets>
    <sheet name="Лист1" sheetId="1" r:id="rId1"/>
  </sheets>
  <definedNames>
    <definedName name="_xlnm.Print_Area" localSheetId="0">Лист1!$A$1:$P$70</definedName>
  </definedNames>
  <calcPr calcId="125725"/>
</workbook>
</file>

<file path=xl/calcChain.xml><?xml version="1.0" encoding="utf-8"?>
<calcChain xmlns="http://schemas.openxmlformats.org/spreadsheetml/2006/main">
  <c r="O29" i="1"/>
  <c r="K29"/>
  <c r="J29"/>
  <c r="F52"/>
  <c r="E52"/>
  <c r="E41" s="1"/>
  <c r="P43"/>
  <c r="P44"/>
  <c r="P45"/>
  <c r="P46"/>
  <c r="P47"/>
  <c r="P48"/>
  <c r="P49"/>
  <c r="P50"/>
  <c r="P51"/>
  <c r="P52" l="1"/>
  <c r="P62"/>
  <c r="P63"/>
  <c r="P64"/>
  <c r="P65"/>
  <c r="P66"/>
  <c r="E60"/>
  <c r="F56"/>
  <c r="G56"/>
  <c r="H56"/>
  <c r="I56"/>
  <c r="J56"/>
  <c r="K56"/>
  <c r="L56"/>
  <c r="M56"/>
  <c r="N56"/>
  <c r="O56"/>
  <c r="E56"/>
  <c r="F41" l="1"/>
  <c r="G41"/>
  <c r="H41"/>
  <c r="I41"/>
  <c r="J41"/>
  <c r="K41"/>
  <c r="L41"/>
  <c r="M41"/>
  <c r="N41"/>
  <c r="O41"/>
  <c r="P42"/>
  <c r="P58" l="1"/>
  <c r="P57"/>
  <c r="N55"/>
  <c r="M55"/>
  <c r="L55"/>
  <c r="I55"/>
  <c r="H55"/>
  <c r="P53"/>
  <c r="P31"/>
  <c r="F27"/>
  <c r="G27"/>
  <c r="H27"/>
  <c r="I27"/>
  <c r="J27"/>
  <c r="K27"/>
  <c r="L27"/>
  <c r="M27"/>
  <c r="N27"/>
  <c r="O27"/>
  <c r="E27"/>
  <c r="P28"/>
  <c r="P22"/>
  <c r="P20"/>
  <c r="P21"/>
  <c r="G19"/>
  <c r="H19"/>
  <c r="I19"/>
  <c r="J19"/>
  <c r="K19"/>
  <c r="L19"/>
  <c r="M19"/>
  <c r="N19"/>
  <c r="O19"/>
  <c r="F19" l="1"/>
  <c r="E19"/>
  <c r="P54"/>
  <c r="P24"/>
  <c r="F37"/>
  <c r="G37"/>
  <c r="H37"/>
  <c r="I37"/>
  <c r="J37"/>
  <c r="K37"/>
  <c r="L37"/>
  <c r="M37"/>
  <c r="N37"/>
  <c r="O37"/>
  <c r="E37"/>
  <c r="P39"/>
  <c r="P38"/>
  <c r="P34" l="1"/>
  <c r="F33"/>
  <c r="F32" s="1"/>
  <c r="G33"/>
  <c r="G32" s="1"/>
  <c r="H33"/>
  <c r="H32" s="1"/>
  <c r="I33"/>
  <c r="I32" s="1"/>
  <c r="J33"/>
  <c r="K33"/>
  <c r="K32" s="1"/>
  <c r="L33"/>
  <c r="L32" s="1"/>
  <c r="M33"/>
  <c r="M32" s="1"/>
  <c r="N33"/>
  <c r="N32" s="1"/>
  <c r="O33"/>
  <c r="O32" s="1"/>
  <c r="E33"/>
  <c r="P33" s="1"/>
  <c r="P30"/>
  <c r="G26"/>
  <c r="I26"/>
  <c r="K26"/>
  <c r="M26"/>
  <c r="O26"/>
  <c r="E26"/>
  <c r="P16"/>
  <c r="P17"/>
  <c r="F15"/>
  <c r="G15"/>
  <c r="H15"/>
  <c r="I15"/>
  <c r="J15"/>
  <c r="K15"/>
  <c r="L15"/>
  <c r="M15"/>
  <c r="N15"/>
  <c r="O15"/>
  <c r="E15"/>
  <c r="P25"/>
  <c r="P35"/>
  <c r="J32"/>
  <c r="F26"/>
  <c r="H26"/>
  <c r="J26"/>
  <c r="L26"/>
  <c r="N26"/>
  <c r="P29"/>
  <c r="P26" l="1"/>
  <c r="P27"/>
  <c r="F60"/>
  <c r="G60"/>
  <c r="H60"/>
  <c r="I60"/>
  <c r="J60"/>
  <c r="K60"/>
  <c r="L60"/>
  <c r="M60"/>
  <c r="N60"/>
  <c r="O60"/>
  <c r="F36"/>
  <c r="G36"/>
  <c r="H36"/>
  <c r="I36"/>
  <c r="J36"/>
  <c r="K36"/>
  <c r="L36"/>
  <c r="M36"/>
  <c r="N36"/>
  <c r="O36"/>
  <c r="P37"/>
  <c r="E36" l="1"/>
  <c r="P36" l="1"/>
  <c r="P15"/>
  <c r="P19" l="1"/>
  <c r="P61" l="1"/>
  <c r="P60" l="1"/>
  <c r="E14"/>
  <c r="F18"/>
  <c r="G18"/>
  <c r="H18"/>
  <c r="I18"/>
  <c r="J18"/>
  <c r="K18"/>
  <c r="L18"/>
  <c r="M18"/>
  <c r="N18"/>
  <c r="O18"/>
  <c r="F14"/>
  <c r="G14"/>
  <c r="H14"/>
  <c r="I14"/>
  <c r="J14"/>
  <c r="K14"/>
  <c r="L14"/>
  <c r="M14"/>
  <c r="N14"/>
  <c r="O14"/>
  <c r="P14" l="1"/>
  <c r="E18"/>
  <c r="P18" s="1"/>
  <c r="F59"/>
  <c r="G59"/>
  <c r="G55" s="1"/>
  <c r="H59"/>
  <c r="I59"/>
  <c r="J59"/>
  <c r="J55" s="1"/>
  <c r="K59"/>
  <c r="K55" s="1"/>
  <c r="L59"/>
  <c r="M59"/>
  <c r="N59"/>
  <c r="O59"/>
  <c r="O55" s="1"/>
  <c r="G40"/>
  <c r="H40"/>
  <c r="H67" s="1"/>
  <c r="I40"/>
  <c r="G67" l="1"/>
  <c r="I67"/>
  <c r="F55"/>
  <c r="N40"/>
  <c r="N67" s="1"/>
  <c r="L40"/>
  <c r="L67" s="1"/>
  <c r="J40"/>
  <c r="J67" s="1"/>
  <c r="O40"/>
  <c r="O67" s="1"/>
  <c r="M40"/>
  <c r="M67" s="1"/>
  <c r="K40"/>
  <c r="K67" s="1"/>
  <c r="F40"/>
  <c r="F67" s="1"/>
  <c r="E59" l="1"/>
  <c r="E55" l="1"/>
  <c r="P55" s="1"/>
  <c r="P56"/>
  <c r="P59"/>
  <c r="P41" l="1"/>
  <c r="E40"/>
  <c r="P40" l="1"/>
  <c r="E32" l="1"/>
  <c r="E67" s="1"/>
  <c r="F72" s="1"/>
  <c r="P32" l="1"/>
  <c r="P67" s="1"/>
</calcChain>
</file>

<file path=xl/sharedStrings.xml><?xml version="1.0" encoding="utf-8"?>
<sst xmlns="http://schemas.openxmlformats.org/spreadsheetml/2006/main" count="178" uniqueCount="144">
  <si>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</si>
  <si>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</si>
  <si>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</si>
  <si>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</si>
  <si>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</si>
  <si>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</si>
  <si>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</si>
  <si>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</si>
  <si>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</si>
  <si>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</si>
  <si>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</si>
  <si>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</si>
  <si>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</si>
  <si>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</si>
  <si>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</si>
  <si>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</si>
  <si>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</si>
  <si>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</si>
  <si>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</si>
  <si>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</si>
  <si>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</si>
  <si>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</si>
  <si>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</si>
  <si>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</si>
  <si>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</si>
  <si>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</si>
  <si>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</si>
  <si>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0200000</t>
  </si>
  <si>
    <t>Виконавчий комітет Дрогобицької міської ради</t>
  </si>
  <si>
    <t>0210000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</si>
  <si>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</si>
  <si>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</si>
  <si>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</si>
  <si>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</si>
  <si>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</si>
  <si>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</si>
  <si>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</si>
  <si>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</si>
  <si>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</si>
  <si>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</si>
  <si>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</si>
  <si>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</si>
  <si>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</si>
  <si>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</si>
  <si>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</si>
  <si>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</si>
  <si>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0443</t>
  </si>
  <si>
    <t>0620</t>
  </si>
  <si>
    <t>1216030</t>
  </si>
  <si>
    <t>6030</t>
  </si>
  <si>
    <t>Організація благоустрою населених пунктів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</si>
  <si>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</si>
  <si>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</si>
  <si>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</si>
  <si>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</si>
  <si>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0210160</t>
  </si>
  <si>
    <t>0990</t>
  </si>
  <si>
    <t>Субвенція з місцевого бюджету державному бюджету на виконання програм соціально-економічного розвитку регіонів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</si>
  <si>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</si>
  <si>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</si>
  <si>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</si>
  <si>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</si>
  <si>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</si>
  <si>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</si>
  <si>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</si>
  <si>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</si>
  <si>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</si>
  <si>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</si>
  <si>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</si>
  <si>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0800000</t>
  </si>
  <si>
    <t>Управління  соціального захисту населення Дрогобицької міської ради</t>
  </si>
  <si>
    <t>0810000</t>
  </si>
  <si>
    <t>0813180</t>
  </si>
  <si>
    <t>1010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</si>
  <si>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</si>
  <si>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</si>
  <si>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</si>
  <si>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7130</t>
  </si>
  <si>
    <t>0421</t>
  </si>
  <si>
    <t>Здійснення заходів із землеустрою</t>
  </si>
  <si>
    <t>Додаток 3</t>
  </si>
  <si>
    <t>0910</t>
  </si>
  <si>
    <t>0960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</si>
  <si>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</si>
  <si>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</si>
  <si>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</si>
  <si>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</si>
  <si>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0133</t>
  </si>
  <si>
    <t>0470</t>
  </si>
  <si>
    <t>0763</t>
  </si>
  <si>
    <t>0810160</t>
  </si>
  <si>
    <t>1218240</t>
  </si>
  <si>
    <t>8240</t>
  </si>
  <si>
    <t>0380</t>
  </si>
  <si>
    <t>Заходи та роботи з територіальної оборони</t>
  </si>
  <si>
    <t>3717370</t>
  </si>
  <si>
    <t>7370</t>
  </si>
  <si>
    <t>Реалізація інших заходів щодо соціально-економічного розвитку територій</t>
  </si>
  <si>
    <t>3710160</t>
  </si>
  <si>
    <t>0829</t>
  </si>
  <si>
    <t>0218725</t>
  </si>
  <si>
    <t xml:space="preserve"> 
Заходи із запобігання та ліквідації наслідків надзвичайної ситуації у будівлях інших установ, закладів, організацій за рахунок коштів резервного фонду місцевого бюджету</t>
  </si>
  <si>
    <t>0611010</t>
  </si>
  <si>
    <t>Надання дошкільної освіти</t>
  </si>
  <si>
    <t>0611070</t>
  </si>
  <si>
    <t>1070</t>
  </si>
  <si>
    <t>Надання позашкільної освіти закладами позашкільної освіти, заходи із позашкільної роботи з дітьми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</si>
  <si>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</si>
  <si>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</si>
  <si>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</si>
  <si>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0712151</t>
  </si>
  <si>
    <t>2151</t>
  </si>
  <si>
    <t>Забезпечення діяльності інших закладів у сфері охорони здоров`я</t>
  </si>
  <si>
    <t>0710160</t>
  </si>
  <si>
    <t>0718721</t>
  </si>
  <si>
    <t>Заходи із запобігання та ліквідації наслідків надзвичайної ситуації у будівлі закладу охорони здоров'я за рахунок коштів резервного фонду місцевого бюджету</t>
  </si>
  <si>
    <t>1018723</t>
  </si>
  <si>
    <t xml:space="preserve"> Заходи із запобігання та ліквідації наслідків надзвичайної ситуації у будівлі закладу культури, мистецтва за рахунок коштів резервного фонду місцевого бюджету</t>
  </si>
  <si>
    <t>1213090</t>
  </si>
  <si>
    <t xml:space="preserve"> Видатки на поховання учасників бойових дій та осіб з інвалідністю внаслідок війни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</si>
  <si>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</si>
  <si>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</si>
  <si>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Будівництво 1 інших об'єктів комунальної власності</t>
  </si>
  <si>
    <t>Заходи з енергозбереження</t>
  </si>
  <si>
    <t>3100000</t>
  </si>
  <si>
    <t>Управління майна громади Дрогобицької міської ради</t>
  </si>
  <si>
    <t>3110000</t>
  </si>
  <si>
    <t>Управління майна громади</t>
  </si>
  <si>
    <t>3110160</t>
  </si>
  <si>
    <t>3117130</t>
  </si>
  <si>
    <t>Інші субвенції з місцевого бюджету</t>
  </si>
  <si>
    <t>Резервний фонд місцевого бюджету</t>
  </si>
  <si>
    <t>до рішення сесії</t>
  </si>
  <si>
    <t>Начальник фінансового управління                                                                      Оксана САВРАН</t>
  </si>
  <si>
    <t>1210160</t>
  </si>
  <si>
    <t xml:space="preserve"> Забезпечення діяльності водопровідно-каналізаційного господарства</t>
  </si>
  <si>
    <t>Будівництво 1 об'єктів житлово-комунального господарства</t>
  </si>
  <si>
    <t>0611141</t>
  </si>
  <si>
    <t xml:space="preserve"> Забезпечення діяльності інших закладів у сфері освіти</t>
  </si>
  <si>
    <t xml:space="preserve"> Субвенція з місцевого бюджету на співфінансування інвестиційних проектів</t>
  </si>
  <si>
    <t xml:space="preserve"> 
Інша діяльність у сфері державного управління</t>
  </si>
  <si>
    <t xml:space="preserve"> Інша діяльність у сфері житлово-комунального господарства</t>
  </si>
  <si>
    <t>0640</t>
  </si>
  <si>
    <t>від 14.12.2023 № 2017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</si>
</sst>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2" borderId="0" xfId="0" applyFont="1" applyFill="1"/>
    <xf numFmtId="4" fontId="1" fillId="2" borderId="0" xfId="0" applyNumberFormat="1" applyFont="1" applyFill="1" applyBorder="1" applyAlignment="1">
      <alignment vertical="center" wrapText="1"/>
    </xf>
    <xf numFmtId="0" fontId="3" fillId="2" borderId="0" xfId="0" applyFont="1" applyFill="1"/>
    <xf numFmtId="0" fontId="8" fillId="2" borderId="0" xfId="0" applyFont="1" applyFill="1"/>
    <xf numFmtId="4" fontId="1" fillId="2" borderId="2" xfId="0" quotePrefix="1" applyNumberFormat="1" applyFont="1" applyFill="1" applyBorder="1" applyAlignment="1">
      <alignment vertical="center" wrapText="1"/>
    </xf>
    <xf numFmtId="49" fontId="0" fillId="2" borderId="2" xfId="0" quotePrefix="1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4" fontId="0" fillId="3" borderId="0" xfId="0" applyNumberFormat="1" applyFill="1"/>
    <xf numFmtId="0" fontId="0" fillId="3" borderId="0" xfId="0" applyFill="1"/>
    <xf numFmtId="4" fontId="1" fillId="2" borderId="2" xfId="0" quotePrefix="1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wrapText="1"/>
    </xf>
    <xf numFmtId="4" fontId="0" fillId="2" borderId="0" xfId="0" applyNumberFormat="1" applyFont="1" applyFill="1" applyAlignment="1">
      <alignment wrapText="1"/>
    </xf>
    <xf numFmtId="0" fontId="6" fillId="2" borderId="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2"/>
  <sheetViews>
    <sheetView tabSelected="1" view="pageBreakPreview" zoomScale="89" zoomScaleSheetLayoutView="89" workbookViewId="0">
      <pane xSplit="7" ySplit="13" topLeftCell="H56" activePane="bottomRight" state="frozen"/>
      <selection pane="topRight" activeCell="H1" sqref="H1"/>
      <selection pane="bottomLeft" activeCell="A16" sqref="A16"/>
      <selection pane="bottomRight" activeCell="O3" sqref="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9.570312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7" ht="15.75">
      <c r="O1" s="30" t="s">
        <v>80</v>
      </c>
    </row>
    <row r="2" spans="1:17" ht="15.75">
      <c r="O2" s="30" t="s">
        <v>132</v>
      </c>
    </row>
    <row r="3" spans="1:17" ht="15.75">
      <c r="O3" s="30" t="s">
        <v>143</v>
      </c>
    </row>
    <row r="5" spans="1:17" ht="21">
      <c r="A5" s="41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7" ht="21">
      <c r="A6" s="41" t="s">
        <v>26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7">
      <c r="A7" s="2" t="s">
        <v>24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7">
      <c r="A8" s="4" t="s">
        <v>25</v>
      </c>
      <c r="P8" s="5" t="s">
        <v>1</v>
      </c>
    </row>
    <row r="9" spans="1:17">
      <c r="A9" s="43" t="s">
        <v>2</v>
      </c>
      <c r="B9" s="43" t="s">
        <v>3</v>
      </c>
      <c r="C9" s="43" t="s">
        <v>4</v>
      </c>
      <c r="D9" s="44" t="s">
        <v>5</v>
      </c>
      <c r="E9" s="44" t="s">
        <v>6</v>
      </c>
      <c r="F9" s="44"/>
      <c r="G9" s="44"/>
      <c r="H9" s="44"/>
      <c r="I9" s="44"/>
      <c r="J9" s="44" t="s">
        <v>11</v>
      </c>
      <c r="K9" s="44"/>
      <c r="L9" s="44"/>
      <c r="M9" s="44"/>
      <c r="N9" s="44"/>
      <c r="O9" s="44"/>
      <c r="P9" s="44" t="s">
        <v>13</v>
      </c>
    </row>
    <row r="10" spans="1:17">
      <c r="A10" s="44"/>
      <c r="B10" s="44"/>
      <c r="C10" s="44"/>
      <c r="D10" s="44"/>
      <c r="E10" s="44" t="s">
        <v>7</v>
      </c>
      <c r="F10" s="44" t="s">
        <v>37</v>
      </c>
      <c r="G10" s="44" t="s">
        <v>8</v>
      </c>
      <c r="H10" s="44"/>
      <c r="I10" s="44" t="s">
        <v>10</v>
      </c>
      <c r="J10" s="44" t="s">
        <v>7</v>
      </c>
      <c r="K10" s="44" t="s">
        <v>12</v>
      </c>
      <c r="L10" s="44" t="s">
        <v>37</v>
      </c>
      <c r="M10" s="44" t="s">
        <v>8</v>
      </c>
      <c r="N10" s="44"/>
      <c r="O10" s="44" t="s">
        <v>10</v>
      </c>
      <c r="P10" s="44"/>
    </row>
    <row r="11" spans="1:17">
      <c r="A11" s="44"/>
      <c r="B11" s="44"/>
      <c r="C11" s="44"/>
      <c r="D11" s="44"/>
      <c r="E11" s="44"/>
      <c r="F11" s="44"/>
      <c r="G11" s="44" t="s">
        <v>38</v>
      </c>
      <c r="H11" s="44" t="s">
        <v>9</v>
      </c>
      <c r="I11" s="44"/>
      <c r="J11" s="44"/>
      <c r="K11" s="44"/>
      <c r="L11" s="44"/>
      <c r="M11" s="44" t="s">
        <v>39</v>
      </c>
      <c r="N11" s="44" t="s">
        <v>9</v>
      </c>
      <c r="O11" s="44"/>
      <c r="P11" s="44"/>
    </row>
    <row r="12" spans="1:17" ht="44.25" customHeight="1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</row>
    <row r="13" spans="1:17">
      <c r="A13" s="33">
        <v>1</v>
      </c>
      <c r="B13" s="33">
        <v>2</v>
      </c>
      <c r="C13" s="33">
        <v>3</v>
      </c>
      <c r="D13" s="33">
        <v>4</v>
      </c>
      <c r="E13" s="33">
        <v>5</v>
      </c>
      <c r="F13" s="33">
        <v>6</v>
      </c>
      <c r="G13" s="33">
        <v>7</v>
      </c>
      <c r="H13" s="33">
        <v>8</v>
      </c>
      <c r="I13" s="33">
        <v>9</v>
      </c>
      <c r="J13" s="33">
        <v>10</v>
      </c>
      <c r="K13" s="33">
        <v>11</v>
      </c>
      <c r="L13" s="33">
        <v>12</v>
      </c>
      <c r="M13" s="33">
        <v>13</v>
      </c>
      <c r="N13" s="33">
        <v>14</v>
      </c>
      <c r="O13" s="33">
        <v>15</v>
      </c>
      <c r="P13" s="33">
        <v>16</v>
      </c>
    </row>
    <row r="14" spans="1:17" s="35" customFormat="1">
      <c r="A14" s="6" t="s">
        <v>27</v>
      </c>
      <c r="B14" s="7"/>
      <c r="C14" s="8"/>
      <c r="D14" s="36" t="s">
        <v>28</v>
      </c>
      <c r="E14" s="9">
        <f>E15</f>
        <v>-55657.2</v>
      </c>
      <c r="F14" s="9">
        <f t="shared" ref="F14:O14" si="0">F15</f>
        <v>-55657.2</v>
      </c>
      <c r="G14" s="9">
        <f t="shared" si="0"/>
        <v>0</v>
      </c>
      <c r="H14" s="9">
        <f t="shared" si="0"/>
        <v>0</v>
      </c>
      <c r="I14" s="9">
        <f t="shared" si="0"/>
        <v>0</v>
      </c>
      <c r="J14" s="9">
        <f t="shared" si="0"/>
        <v>-42904</v>
      </c>
      <c r="K14" s="9">
        <f t="shared" si="0"/>
        <v>-42904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-42904</v>
      </c>
      <c r="P14" s="9">
        <f t="shared" ref="P14:P18" si="1">J14+E14</f>
        <v>-98561.2</v>
      </c>
      <c r="Q14" s="34"/>
    </row>
    <row r="15" spans="1:17">
      <c r="A15" s="6" t="s">
        <v>29</v>
      </c>
      <c r="B15" s="7"/>
      <c r="C15" s="8"/>
      <c r="D15" s="9"/>
      <c r="E15" s="9">
        <f t="shared" ref="E15:O15" si="2">SUM(E16:E17)</f>
        <v>-55657.2</v>
      </c>
      <c r="F15" s="9">
        <f t="shared" si="2"/>
        <v>-55657.2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-42904</v>
      </c>
      <c r="K15" s="9">
        <f t="shared" si="2"/>
        <v>-42904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-42904</v>
      </c>
      <c r="P15" s="9">
        <f>J15+E15</f>
        <v>-98561.2</v>
      </c>
    </row>
    <row r="16" spans="1:17" ht="25.5">
      <c r="A16" s="10" t="s">
        <v>55</v>
      </c>
      <c r="B16" s="10" t="s">
        <v>15</v>
      </c>
      <c r="C16" s="11" t="s">
        <v>14</v>
      </c>
      <c r="D16" s="12" t="s">
        <v>16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-42904</v>
      </c>
      <c r="K16" s="13">
        <v>-42904</v>
      </c>
      <c r="L16" s="21">
        <v>0</v>
      </c>
      <c r="M16" s="21">
        <v>0</v>
      </c>
      <c r="N16" s="21">
        <v>0</v>
      </c>
      <c r="O16" s="13">
        <v>-42904</v>
      </c>
      <c r="P16" s="21">
        <f t="shared" ref="P16:P17" si="3">J16+E16</f>
        <v>-42904</v>
      </c>
    </row>
    <row r="17" spans="1:16" s="22" customFormat="1" ht="51">
      <c r="A17" s="10" t="s">
        <v>100</v>
      </c>
      <c r="B17" s="10">
        <v>8725</v>
      </c>
      <c r="C17" s="11" t="s">
        <v>87</v>
      </c>
      <c r="D17" s="13" t="s">
        <v>101</v>
      </c>
      <c r="E17" s="21">
        <v>-55657.2</v>
      </c>
      <c r="F17" s="21">
        <v>-55657.2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1">
        <f t="shared" si="3"/>
        <v>-55657.2</v>
      </c>
    </row>
    <row r="18" spans="1:16" s="35" customFormat="1">
      <c r="A18" s="6" t="s">
        <v>30</v>
      </c>
      <c r="B18" s="7"/>
      <c r="C18" s="8"/>
      <c r="D18" s="36" t="s">
        <v>31</v>
      </c>
      <c r="E18" s="9">
        <f>E19</f>
        <v>-2744516.98</v>
      </c>
      <c r="F18" s="9">
        <f t="shared" ref="F18:O18" si="4">F19</f>
        <v>-2744516.98</v>
      </c>
      <c r="G18" s="9">
        <f t="shared" si="4"/>
        <v>-522141.36</v>
      </c>
      <c r="H18" s="9">
        <f t="shared" si="4"/>
        <v>-434925.05</v>
      </c>
      <c r="I18" s="9">
        <f t="shared" si="4"/>
        <v>0</v>
      </c>
      <c r="J18" s="9">
        <f t="shared" si="4"/>
        <v>-166824.57999999999</v>
      </c>
      <c r="K18" s="9">
        <f t="shared" si="4"/>
        <v>-166824.57999999999</v>
      </c>
      <c r="L18" s="9">
        <f t="shared" si="4"/>
        <v>0</v>
      </c>
      <c r="M18" s="9">
        <f t="shared" si="4"/>
        <v>0</v>
      </c>
      <c r="N18" s="9">
        <f t="shared" si="4"/>
        <v>0</v>
      </c>
      <c r="O18" s="9">
        <f t="shared" si="4"/>
        <v>-166824.57999999999</v>
      </c>
      <c r="P18" s="9">
        <f t="shared" si="1"/>
        <v>-2911341.56</v>
      </c>
    </row>
    <row r="19" spans="1:16">
      <c r="A19" s="6" t="s">
        <v>32</v>
      </c>
      <c r="B19" s="7"/>
      <c r="C19" s="8"/>
      <c r="D19" s="9"/>
      <c r="E19" s="9">
        <f>SUM(E20:E25)</f>
        <v>-2744516.98</v>
      </c>
      <c r="F19" s="9">
        <f t="shared" ref="F19:O19" si="5">SUM(F20:F25)</f>
        <v>-2744516.98</v>
      </c>
      <c r="G19" s="9">
        <f t="shared" si="5"/>
        <v>-522141.36</v>
      </c>
      <c r="H19" s="9">
        <f t="shared" si="5"/>
        <v>-434925.05</v>
      </c>
      <c r="I19" s="9">
        <f t="shared" si="5"/>
        <v>0</v>
      </c>
      <c r="J19" s="9">
        <f t="shared" si="5"/>
        <v>-166824.57999999999</v>
      </c>
      <c r="K19" s="9">
        <f t="shared" si="5"/>
        <v>-166824.57999999999</v>
      </c>
      <c r="L19" s="9">
        <f t="shared" si="5"/>
        <v>0</v>
      </c>
      <c r="M19" s="9">
        <f t="shared" si="5"/>
        <v>0</v>
      </c>
      <c r="N19" s="9">
        <f t="shared" si="5"/>
        <v>0</v>
      </c>
      <c r="O19" s="9">
        <f t="shared" si="5"/>
        <v>-166824.57999999999</v>
      </c>
      <c r="P19" s="9">
        <f>J19+E19</f>
        <v>-2911341.56</v>
      </c>
    </row>
    <row r="20" spans="1:16" s="22" customFormat="1">
      <c r="A20" s="15" t="s">
        <v>102</v>
      </c>
      <c r="B20" s="15" t="s">
        <v>73</v>
      </c>
      <c r="C20" s="19" t="s">
        <v>81</v>
      </c>
      <c r="D20" s="20" t="s">
        <v>103</v>
      </c>
      <c r="E20" s="21">
        <v>-207366.13</v>
      </c>
      <c r="F20" s="21">
        <v>-207366.13</v>
      </c>
      <c r="G20" s="21">
        <v>0</v>
      </c>
      <c r="H20" s="21">
        <v>-115200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f t="shared" ref="P20:P26" si="6">J20+E20</f>
        <v>-207366.13</v>
      </c>
    </row>
    <row r="21" spans="1:16" s="29" customFormat="1">
      <c r="A21" s="23" t="s">
        <v>33</v>
      </c>
      <c r="B21" s="23" t="s">
        <v>34</v>
      </c>
      <c r="C21" s="24" t="s">
        <v>35</v>
      </c>
      <c r="D21" s="25" t="s">
        <v>36</v>
      </c>
      <c r="E21" s="14">
        <v>-1374501.81</v>
      </c>
      <c r="F21" s="14">
        <v>-1374501.81</v>
      </c>
      <c r="G21" s="14">
        <v>0</v>
      </c>
      <c r="H21" s="14">
        <v>-65025.05</v>
      </c>
      <c r="I21" s="14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1">
        <f t="shared" si="6"/>
        <v>-1374501.81</v>
      </c>
    </row>
    <row r="22" spans="1:16" s="27" customFormat="1" ht="25.5">
      <c r="A22" s="15" t="s">
        <v>104</v>
      </c>
      <c r="B22" s="15" t="s">
        <v>105</v>
      </c>
      <c r="C22" s="19" t="s">
        <v>82</v>
      </c>
      <c r="D22" s="20" t="s">
        <v>106</v>
      </c>
      <c r="E22" s="21">
        <v>-579173.12</v>
      </c>
      <c r="F22" s="21">
        <v>-579173.12</v>
      </c>
      <c r="G22" s="21">
        <v>-275505.76</v>
      </c>
      <c r="H22" s="21">
        <v>0</v>
      </c>
      <c r="I22" s="21">
        <v>0</v>
      </c>
      <c r="J22" s="21">
        <v>50000</v>
      </c>
      <c r="K22" s="21">
        <v>50000</v>
      </c>
      <c r="L22" s="21">
        <v>0</v>
      </c>
      <c r="M22" s="21">
        <v>0</v>
      </c>
      <c r="N22" s="21">
        <v>0</v>
      </c>
      <c r="O22" s="21">
        <v>50000</v>
      </c>
      <c r="P22" s="21">
        <f t="shared" si="6"/>
        <v>-529173.12</v>
      </c>
    </row>
    <row r="23" spans="1:16" s="27" customFormat="1">
      <c r="A23" s="15" t="s">
        <v>137</v>
      </c>
      <c r="B23" s="15">
        <v>1141</v>
      </c>
      <c r="C23" s="19" t="s">
        <v>56</v>
      </c>
      <c r="D23" s="13" t="s">
        <v>138</v>
      </c>
      <c r="E23" s="21">
        <v>-3300</v>
      </c>
      <c r="F23" s="21">
        <v>-3300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/>
    </row>
    <row r="24" spans="1:16" s="22" customFormat="1" ht="25.5">
      <c r="A24" s="15" t="s">
        <v>107</v>
      </c>
      <c r="B24" s="15" t="s">
        <v>108</v>
      </c>
      <c r="C24" s="19" t="s">
        <v>56</v>
      </c>
      <c r="D24" s="20" t="s">
        <v>109</v>
      </c>
      <c r="E24" s="21">
        <v>-95100</v>
      </c>
      <c r="F24" s="21">
        <v>-95100</v>
      </c>
      <c r="G24" s="21">
        <v>3000</v>
      </c>
      <c r="H24" s="21">
        <v>-94700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f t="shared" si="6"/>
        <v>-95100</v>
      </c>
    </row>
    <row r="25" spans="1:16" s="22" customFormat="1" ht="25.5">
      <c r="A25" s="15" t="s">
        <v>83</v>
      </c>
      <c r="B25" s="15" t="s">
        <v>84</v>
      </c>
      <c r="C25" s="19" t="s">
        <v>85</v>
      </c>
      <c r="D25" s="20" t="s">
        <v>86</v>
      </c>
      <c r="E25" s="21">
        <v>-485075.92</v>
      </c>
      <c r="F25" s="21">
        <v>-485075.92</v>
      </c>
      <c r="G25" s="21">
        <v>-249635.6</v>
      </c>
      <c r="H25" s="21">
        <v>-160000</v>
      </c>
      <c r="I25" s="21">
        <v>0</v>
      </c>
      <c r="J25" s="21">
        <v>-216824.58</v>
      </c>
      <c r="K25" s="21">
        <v>-216824.58</v>
      </c>
      <c r="L25" s="21">
        <v>0</v>
      </c>
      <c r="M25" s="21">
        <v>0</v>
      </c>
      <c r="N25" s="21">
        <v>0</v>
      </c>
      <c r="O25" s="21">
        <v>-216824.58</v>
      </c>
      <c r="P25" s="21">
        <f t="shared" si="6"/>
        <v>-701900.5</v>
      </c>
    </row>
    <row r="26" spans="1:16" s="35" customFormat="1">
      <c r="A26" s="6" t="s">
        <v>58</v>
      </c>
      <c r="B26" s="7"/>
      <c r="C26" s="8"/>
      <c r="D26" s="36" t="s">
        <v>59</v>
      </c>
      <c r="E26" s="9">
        <f>E27</f>
        <v>0</v>
      </c>
      <c r="F26" s="9">
        <f t="shared" ref="F26:O26" si="7">F27</f>
        <v>0</v>
      </c>
      <c r="G26" s="9">
        <f t="shared" si="7"/>
        <v>-115500</v>
      </c>
      <c r="H26" s="9">
        <f t="shared" si="7"/>
        <v>5100</v>
      </c>
      <c r="I26" s="9">
        <f t="shared" si="7"/>
        <v>0</v>
      </c>
      <c r="J26" s="9">
        <f t="shared" si="7"/>
        <v>-5540949.0899999999</v>
      </c>
      <c r="K26" s="9">
        <f t="shared" si="7"/>
        <v>-5540949.0899999999</v>
      </c>
      <c r="L26" s="9">
        <f t="shared" si="7"/>
        <v>0</v>
      </c>
      <c r="M26" s="9">
        <f t="shared" si="7"/>
        <v>0</v>
      </c>
      <c r="N26" s="9">
        <f t="shared" si="7"/>
        <v>0</v>
      </c>
      <c r="O26" s="9">
        <f t="shared" si="7"/>
        <v>-5540949.0899999999</v>
      </c>
      <c r="P26" s="9">
        <f t="shared" si="6"/>
        <v>-5540949.0899999999</v>
      </c>
    </row>
    <row r="27" spans="1:16">
      <c r="A27" s="6" t="s">
        <v>60</v>
      </c>
      <c r="B27" s="7"/>
      <c r="C27" s="8"/>
      <c r="D27" s="9"/>
      <c r="E27" s="9">
        <f t="shared" ref="E27:O27" si="8">SUM(E28:E31)</f>
        <v>0</v>
      </c>
      <c r="F27" s="9">
        <f t="shared" si="8"/>
        <v>0</v>
      </c>
      <c r="G27" s="9">
        <f t="shared" si="8"/>
        <v>-115500</v>
      </c>
      <c r="H27" s="9">
        <f t="shared" si="8"/>
        <v>5100</v>
      </c>
      <c r="I27" s="9">
        <f t="shared" si="8"/>
        <v>0</v>
      </c>
      <c r="J27" s="9">
        <f t="shared" si="8"/>
        <v>-5540949.0899999999</v>
      </c>
      <c r="K27" s="9">
        <f t="shared" si="8"/>
        <v>-5540949.0899999999</v>
      </c>
      <c r="L27" s="9">
        <f t="shared" si="8"/>
        <v>0</v>
      </c>
      <c r="M27" s="9">
        <f t="shared" si="8"/>
        <v>0</v>
      </c>
      <c r="N27" s="9">
        <f t="shared" si="8"/>
        <v>0</v>
      </c>
      <c r="O27" s="9">
        <f t="shared" si="8"/>
        <v>-5540949.0899999999</v>
      </c>
      <c r="P27" s="9">
        <f t="shared" ref="P27:P35" si="9">E27+J27</f>
        <v>-5540949.0899999999</v>
      </c>
    </row>
    <row r="28" spans="1:16" s="22" customFormat="1" ht="25.5">
      <c r="A28" s="15" t="s">
        <v>113</v>
      </c>
      <c r="B28" s="15" t="s">
        <v>15</v>
      </c>
      <c r="C28" s="19" t="s">
        <v>14</v>
      </c>
      <c r="D28" s="20" t="s">
        <v>16</v>
      </c>
      <c r="E28" s="21">
        <v>6400</v>
      </c>
      <c r="F28" s="21">
        <v>6400</v>
      </c>
      <c r="G28" s="21">
        <v>0</v>
      </c>
      <c r="H28" s="21">
        <v>6400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f t="shared" si="9"/>
        <v>6400</v>
      </c>
    </row>
    <row r="29" spans="1:16">
      <c r="A29" s="10" t="s">
        <v>61</v>
      </c>
      <c r="B29" s="10" t="s">
        <v>62</v>
      </c>
      <c r="C29" s="11" t="s">
        <v>63</v>
      </c>
      <c r="D29" s="12" t="s">
        <v>64</v>
      </c>
      <c r="E29" s="13">
        <v>22000</v>
      </c>
      <c r="F29" s="13">
        <v>22000</v>
      </c>
      <c r="G29" s="13">
        <v>0</v>
      </c>
      <c r="H29" s="13">
        <v>0</v>
      </c>
      <c r="I29" s="13">
        <v>0</v>
      </c>
      <c r="J29" s="13">
        <f>-5502816.26-237</f>
        <v>-5503053.2599999998</v>
      </c>
      <c r="K29" s="13">
        <f>-5502816.26-237</f>
        <v>-5503053.2599999998</v>
      </c>
      <c r="L29" s="13">
        <v>0</v>
      </c>
      <c r="M29" s="13">
        <v>0</v>
      </c>
      <c r="N29" s="13">
        <v>0</v>
      </c>
      <c r="O29" s="13">
        <f>-5502816.26-237</f>
        <v>-5503053.2599999998</v>
      </c>
      <c r="P29" s="13">
        <f t="shared" si="9"/>
        <v>-5481053.2599999998</v>
      </c>
    </row>
    <row r="30" spans="1:16">
      <c r="A30" s="10" t="s">
        <v>110</v>
      </c>
      <c r="B30" s="10" t="s">
        <v>111</v>
      </c>
      <c r="C30" s="11" t="s">
        <v>89</v>
      </c>
      <c r="D30" s="12" t="s">
        <v>112</v>
      </c>
      <c r="E30" s="13">
        <v>-28400</v>
      </c>
      <c r="F30" s="13">
        <v>-28400</v>
      </c>
      <c r="G30" s="13">
        <v>-115500</v>
      </c>
      <c r="H30" s="13">
        <v>-1300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f t="shared" si="9"/>
        <v>-28400</v>
      </c>
    </row>
    <row r="31" spans="1:16" ht="25.5">
      <c r="A31" s="10" t="s">
        <v>114</v>
      </c>
      <c r="B31" s="10">
        <v>8721</v>
      </c>
      <c r="C31" s="11" t="s">
        <v>89</v>
      </c>
      <c r="D31" s="13" t="s">
        <v>115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-37895.83</v>
      </c>
      <c r="K31" s="13">
        <v>-37895.83</v>
      </c>
      <c r="L31" s="13">
        <v>0</v>
      </c>
      <c r="M31" s="13">
        <v>0</v>
      </c>
      <c r="N31" s="13">
        <v>0</v>
      </c>
      <c r="O31" s="13">
        <v>-37895.83</v>
      </c>
      <c r="P31" s="13">
        <f t="shared" si="9"/>
        <v>-37895.83</v>
      </c>
    </row>
    <row r="32" spans="1:16" s="35" customFormat="1">
      <c r="A32" s="6" t="s">
        <v>69</v>
      </c>
      <c r="B32" s="7"/>
      <c r="C32" s="8"/>
      <c r="D32" s="36" t="s">
        <v>70</v>
      </c>
      <c r="E32" s="9">
        <f>E33</f>
        <v>-351856.5</v>
      </c>
      <c r="F32" s="9">
        <f t="shared" ref="F32:O32" si="10">F33</f>
        <v>-351856.5</v>
      </c>
      <c r="G32" s="9">
        <f t="shared" si="10"/>
        <v>0</v>
      </c>
      <c r="H32" s="9">
        <f t="shared" si="10"/>
        <v>-56056.5</v>
      </c>
      <c r="I32" s="9">
        <f t="shared" si="10"/>
        <v>0</v>
      </c>
      <c r="J32" s="9">
        <f t="shared" si="10"/>
        <v>0</v>
      </c>
      <c r="K32" s="9">
        <f t="shared" si="10"/>
        <v>0</v>
      </c>
      <c r="L32" s="9">
        <f t="shared" si="10"/>
        <v>0</v>
      </c>
      <c r="M32" s="9">
        <f t="shared" si="10"/>
        <v>0</v>
      </c>
      <c r="N32" s="9">
        <f t="shared" si="10"/>
        <v>0</v>
      </c>
      <c r="O32" s="9">
        <f t="shared" si="10"/>
        <v>0</v>
      </c>
      <c r="P32" s="9">
        <f t="shared" si="9"/>
        <v>-351856.5</v>
      </c>
    </row>
    <row r="33" spans="1:16">
      <c r="A33" s="6" t="s">
        <v>71</v>
      </c>
      <c r="B33" s="7"/>
      <c r="C33" s="8"/>
      <c r="D33" s="9"/>
      <c r="E33" s="9">
        <f t="shared" ref="E33:O33" si="11">SUM(E34:E35)</f>
        <v>-351856.5</v>
      </c>
      <c r="F33" s="9">
        <f t="shared" si="11"/>
        <v>-351856.5</v>
      </c>
      <c r="G33" s="9">
        <f t="shared" si="11"/>
        <v>0</v>
      </c>
      <c r="H33" s="9">
        <f t="shared" si="11"/>
        <v>-56056.5</v>
      </c>
      <c r="I33" s="9">
        <f t="shared" si="11"/>
        <v>0</v>
      </c>
      <c r="J33" s="9">
        <f t="shared" si="11"/>
        <v>0</v>
      </c>
      <c r="K33" s="9">
        <f t="shared" si="11"/>
        <v>0</v>
      </c>
      <c r="L33" s="9">
        <f t="shared" si="11"/>
        <v>0</v>
      </c>
      <c r="M33" s="9">
        <f t="shared" si="11"/>
        <v>0</v>
      </c>
      <c r="N33" s="9">
        <f t="shared" si="11"/>
        <v>0</v>
      </c>
      <c r="O33" s="9">
        <f t="shared" si="11"/>
        <v>0</v>
      </c>
      <c r="P33" s="21">
        <f t="shared" si="9"/>
        <v>-351856.5</v>
      </c>
    </row>
    <row r="34" spans="1:16" s="22" customFormat="1" ht="25.5">
      <c r="A34" s="15" t="s">
        <v>90</v>
      </c>
      <c r="B34" s="15" t="s">
        <v>15</v>
      </c>
      <c r="C34" s="19" t="s">
        <v>14</v>
      </c>
      <c r="D34" s="20" t="s">
        <v>16</v>
      </c>
      <c r="E34" s="21">
        <v>-271856.5</v>
      </c>
      <c r="F34" s="21">
        <v>-271856.5</v>
      </c>
      <c r="G34" s="21">
        <v>0</v>
      </c>
      <c r="H34" s="21">
        <v>-56056.5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</v>
      </c>
      <c r="O34" s="21">
        <v>0</v>
      </c>
      <c r="P34" s="21">
        <f t="shared" si="9"/>
        <v>-271856.5</v>
      </c>
    </row>
    <row r="35" spans="1:16" s="22" customFormat="1" ht="38.25">
      <c r="A35" s="10" t="s">
        <v>72</v>
      </c>
      <c r="B35" s="10" t="s">
        <v>74</v>
      </c>
      <c r="C35" s="11" t="s">
        <v>75</v>
      </c>
      <c r="D35" s="12" t="s">
        <v>76</v>
      </c>
      <c r="E35" s="21">
        <v>-80000</v>
      </c>
      <c r="F35" s="21">
        <v>-80000</v>
      </c>
      <c r="G35" s="21">
        <v>0</v>
      </c>
      <c r="H35" s="21">
        <v>0</v>
      </c>
      <c r="I35" s="21">
        <v>0</v>
      </c>
      <c r="J35" s="21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1">
        <f t="shared" si="9"/>
        <v>-80000</v>
      </c>
    </row>
    <row r="36" spans="1:16" s="35" customFormat="1" ht="25.5">
      <c r="A36" s="6" t="s">
        <v>43</v>
      </c>
      <c r="B36" s="7"/>
      <c r="C36" s="8"/>
      <c r="D36" s="36" t="s">
        <v>44</v>
      </c>
      <c r="E36" s="9">
        <f>E37</f>
        <v>150167</v>
      </c>
      <c r="F36" s="9">
        <f t="shared" ref="F36:O36" si="12">F37</f>
        <v>150167</v>
      </c>
      <c r="G36" s="9">
        <f t="shared" si="12"/>
        <v>0</v>
      </c>
      <c r="H36" s="9">
        <f t="shared" si="12"/>
        <v>0</v>
      </c>
      <c r="I36" s="9">
        <f t="shared" si="12"/>
        <v>0</v>
      </c>
      <c r="J36" s="9">
        <f t="shared" si="12"/>
        <v>-663640</v>
      </c>
      <c r="K36" s="9">
        <f t="shared" si="12"/>
        <v>-663640</v>
      </c>
      <c r="L36" s="9">
        <f t="shared" si="12"/>
        <v>0</v>
      </c>
      <c r="M36" s="9">
        <f t="shared" si="12"/>
        <v>0</v>
      </c>
      <c r="N36" s="9">
        <f t="shared" si="12"/>
        <v>0</v>
      </c>
      <c r="O36" s="9">
        <f t="shared" si="12"/>
        <v>-663640</v>
      </c>
      <c r="P36" s="9">
        <f t="shared" ref="P36:P39" si="13">E36+J36</f>
        <v>-513473</v>
      </c>
    </row>
    <row r="37" spans="1:16">
      <c r="A37" s="6" t="s">
        <v>45</v>
      </c>
      <c r="B37" s="7"/>
      <c r="C37" s="8"/>
      <c r="D37" s="9"/>
      <c r="E37" s="9">
        <f t="shared" ref="E37:O37" si="14">SUM(E38:E39)</f>
        <v>150167</v>
      </c>
      <c r="F37" s="9">
        <f t="shared" si="14"/>
        <v>150167</v>
      </c>
      <c r="G37" s="9">
        <f t="shared" si="14"/>
        <v>0</v>
      </c>
      <c r="H37" s="9">
        <f t="shared" si="14"/>
        <v>0</v>
      </c>
      <c r="I37" s="9">
        <f t="shared" si="14"/>
        <v>0</v>
      </c>
      <c r="J37" s="9">
        <f t="shared" si="14"/>
        <v>-663640</v>
      </c>
      <c r="K37" s="9">
        <f t="shared" si="14"/>
        <v>-663640</v>
      </c>
      <c r="L37" s="9">
        <f t="shared" si="14"/>
        <v>0</v>
      </c>
      <c r="M37" s="9">
        <f t="shared" si="14"/>
        <v>0</v>
      </c>
      <c r="N37" s="9">
        <f t="shared" si="14"/>
        <v>0</v>
      </c>
      <c r="O37" s="9">
        <f t="shared" si="14"/>
        <v>-663640</v>
      </c>
      <c r="P37" s="9">
        <f t="shared" si="13"/>
        <v>-513473</v>
      </c>
    </row>
    <row r="38" spans="1:16" s="26" customFormat="1" ht="31.5" customHeight="1">
      <c r="A38" s="23" t="s">
        <v>65</v>
      </c>
      <c r="B38" s="23" t="s">
        <v>66</v>
      </c>
      <c r="C38" s="24" t="s">
        <v>67</v>
      </c>
      <c r="D38" s="25" t="s">
        <v>68</v>
      </c>
      <c r="E38" s="14">
        <v>150167</v>
      </c>
      <c r="F38" s="14">
        <v>150167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f t="shared" si="13"/>
        <v>150167</v>
      </c>
    </row>
    <row r="39" spans="1:16" s="26" customFormat="1" ht="25.5">
      <c r="A39" s="23" t="s">
        <v>116</v>
      </c>
      <c r="B39" s="23">
        <v>8723</v>
      </c>
      <c r="C39" s="24" t="s">
        <v>99</v>
      </c>
      <c r="D39" s="14" t="s">
        <v>117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-663640</v>
      </c>
      <c r="K39" s="14">
        <v>-663640</v>
      </c>
      <c r="L39" s="14">
        <v>0</v>
      </c>
      <c r="M39" s="14">
        <v>0</v>
      </c>
      <c r="N39" s="14">
        <v>0</v>
      </c>
      <c r="O39" s="14">
        <v>-663640</v>
      </c>
      <c r="P39" s="14">
        <f t="shared" si="13"/>
        <v>-663640</v>
      </c>
    </row>
    <row r="40" spans="1:16" s="35" customFormat="1">
      <c r="A40" s="6" t="s">
        <v>40</v>
      </c>
      <c r="B40" s="7"/>
      <c r="C40" s="8"/>
      <c r="D40" s="36" t="s">
        <v>41</v>
      </c>
      <c r="E40" s="9">
        <f>E41</f>
        <v>-3635694.81</v>
      </c>
      <c r="F40" s="9">
        <f t="shared" ref="F40:O40" si="15">F41</f>
        <v>-3635694.81</v>
      </c>
      <c r="G40" s="9">
        <f t="shared" si="15"/>
        <v>-6000</v>
      </c>
      <c r="H40" s="9">
        <f t="shared" si="15"/>
        <v>-1169936.73</v>
      </c>
      <c r="I40" s="9">
        <f t="shared" si="15"/>
        <v>0</v>
      </c>
      <c r="J40" s="9">
        <f t="shared" si="15"/>
        <v>326972.33999999985</v>
      </c>
      <c r="K40" s="9">
        <f t="shared" si="15"/>
        <v>326972.33999999985</v>
      </c>
      <c r="L40" s="9">
        <f t="shared" si="15"/>
        <v>0</v>
      </c>
      <c r="M40" s="9">
        <f t="shared" si="15"/>
        <v>0</v>
      </c>
      <c r="N40" s="9">
        <f t="shared" si="15"/>
        <v>0</v>
      </c>
      <c r="O40" s="9">
        <f t="shared" si="15"/>
        <v>326972.33999999985</v>
      </c>
      <c r="P40" s="9">
        <f t="shared" ref="P40:P66" si="16">J40+E40</f>
        <v>-3308722.47</v>
      </c>
    </row>
    <row r="41" spans="1:16">
      <c r="A41" s="6" t="s">
        <v>42</v>
      </c>
      <c r="B41" s="7"/>
      <c r="C41" s="8"/>
      <c r="D41" s="9"/>
      <c r="E41" s="9">
        <f>SUM(E42:E54)</f>
        <v>-3635694.81</v>
      </c>
      <c r="F41" s="9">
        <f t="shared" ref="F41:O41" si="17">SUM(F42:F54)</f>
        <v>-3635694.81</v>
      </c>
      <c r="G41" s="9">
        <f t="shared" si="17"/>
        <v>-6000</v>
      </c>
      <c r="H41" s="9">
        <f t="shared" si="17"/>
        <v>-1169936.73</v>
      </c>
      <c r="I41" s="9">
        <f t="shared" si="17"/>
        <v>0</v>
      </c>
      <c r="J41" s="9">
        <f t="shared" si="17"/>
        <v>326972.33999999985</v>
      </c>
      <c r="K41" s="9">
        <f t="shared" si="17"/>
        <v>326972.33999999985</v>
      </c>
      <c r="L41" s="9">
        <f t="shared" si="17"/>
        <v>0</v>
      </c>
      <c r="M41" s="9">
        <f t="shared" si="17"/>
        <v>0</v>
      </c>
      <c r="N41" s="9">
        <f t="shared" si="17"/>
        <v>0</v>
      </c>
      <c r="O41" s="9">
        <f t="shared" si="17"/>
        <v>326972.33999999985</v>
      </c>
      <c r="P41" s="9">
        <f t="shared" si="16"/>
        <v>-3308722.47</v>
      </c>
    </row>
    <row r="42" spans="1:16" s="22" customFormat="1" ht="25.5">
      <c r="A42" s="15" t="s">
        <v>134</v>
      </c>
      <c r="B42" s="15" t="s">
        <v>15</v>
      </c>
      <c r="C42" s="19" t="s">
        <v>14</v>
      </c>
      <c r="D42" s="20" t="s">
        <v>16</v>
      </c>
      <c r="E42" s="21">
        <v>116056.19</v>
      </c>
      <c r="F42" s="21">
        <v>116056.19</v>
      </c>
      <c r="G42" s="21">
        <v>-6000</v>
      </c>
      <c r="H42" s="21">
        <v>-19936.73</v>
      </c>
      <c r="I42" s="21">
        <v>0</v>
      </c>
      <c r="J42" s="21">
        <v>150000</v>
      </c>
      <c r="K42" s="21">
        <v>150000</v>
      </c>
      <c r="L42" s="21">
        <v>0</v>
      </c>
      <c r="M42" s="21">
        <v>0</v>
      </c>
      <c r="N42" s="21">
        <v>0</v>
      </c>
      <c r="O42" s="21">
        <v>150000</v>
      </c>
      <c r="P42" s="14">
        <f t="shared" ref="P42:P58" si="18">J42+E42</f>
        <v>266056.19</v>
      </c>
    </row>
    <row r="43" spans="1:16" s="22" customFormat="1" ht="25.5">
      <c r="A43" s="15">
        <v>1210180</v>
      </c>
      <c r="B43" s="10" t="s">
        <v>17</v>
      </c>
      <c r="C43" s="11" t="s">
        <v>87</v>
      </c>
      <c r="D43" s="13" t="s">
        <v>140</v>
      </c>
      <c r="E43" s="21">
        <v>0</v>
      </c>
      <c r="F43" s="21">
        <v>0</v>
      </c>
      <c r="G43" s="21">
        <v>0</v>
      </c>
      <c r="H43" s="21">
        <v>0</v>
      </c>
      <c r="I43" s="21">
        <v>0</v>
      </c>
      <c r="J43" s="21">
        <v>-8946.42</v>
      </c>
      <c r="K43" s="21">
        <v>-8946.42</v>
      </c>
      <c r="L43" s="21">
        <v>0</v>
      </c>
      <c r="M43" s="21">
        <v>0</v>
      </c>
      <c r="N43" s="21">
        <v>0</v>
      </c>
      <c r="O43" s="21">
        <v>-8946.42</v>
      </c>
      <c r="P43" s="14">
        <f t="shared" si="18"/>
        <v>-8946.42</v>
      </c>
    </row>
    <row r="44" spans="1:16" s="22" customFormat="1">
      <c r="A44" s="10" t="s">
        <v>118</v>
      </c>
      <c r="B44" s="15">
        <v>3090</v>
      </c>
      <c r="C44" s="32">
        <v>1030</v>
      </c>
      <c r="D44" s="13" t="s">
        <v>119</v>
      </c>
      <c r="E44" s="21">
        <v>300000</v>
      </c>
      <c r="F44" s="21">
        <v>300000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14">
        <f t="shared" si="18"/>
        <v>300000</v>
      </c>
    </row>
    <row r="45" spans="1:16" s="22" customFormat="1">
      <c r="A45" s="10">
        <v>1216013</v>
      </c>
      <c r="B45" s="15">
        <v>6013</v>
      </c>
      <c r="C45" s="24" t="s">
        <v>47</v>
      </c>
      <c r="D45" s="13" t="s">
        <v>135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-308371</v>
      </c>
      <c r="K45" s="21">
        <v>-308371</v>
      </c>
      <c r="L45" s="21">
        <v>0</v>
      </c>
      <c r="M45" s="21">
        <v>0</v>
      </c>
      <c r="N45" s="21">
        <v>0</v>
      </c>
      <c r="O45" s="21">
        <v>-308371</v>
      </c>
      <c r="P45" s="14">
        <f t="shared" si="18"/>
        <v>-308371</v>
      </c>
    </row>
    <row r="46" spans="1:16" s="22" customFormat="1" ht="25.5">
      <c r="A46" s="10" t="s">
        <v>120</v>
      </c>
      <c r="B46" s="10">
        <v>6020</v>
      </c>
      <c r="C46" s="24" t="s">
        <v>47</v>
      </c>
      <c r="D46" s="13" t="s">
        <v>121</v>
      </c>
      <c r="E46" s="21">
        <v>400000</v>
      </c>
      <c r="F46" s="21">
        <v>400000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/>
      <c r="P46" s="14">
        <f t="shared" si="18"/>
        <v>400000</v>
      </c>
    </row>
    <row r="47" spans="1:16" s="26" customFormat="1">
      <c r="A47" s="23" t="s">
        <v>48</v>
      </c>
      <c r="B47" s="23" t="s">
        <v>49</v>
      </c>
      <c r="C47" s="24" t="s">
        <v>47</v>
      </c>
      <c r="D47" s="25" t="s">
        <v>50</v>
      </c>
      <c r="E47" s="14">
        <v>-1290651</v>
      </c>
      <c r="F47" s="14">
        <v>-1290651</v>
      </c>
      <c r="G47" s="21">
        <v>0</v>
      </c>
      <c r="H47" s="14">
        <v>-1150000</v>
      </c>
      <c r="I47" s="21">
        <v>0</v>
      </c>
      <c r="J47" s="14">
        <v>-237701.76000000001</v>
      </c>
      <c r="K47" s="14">
        <v>-237701.76000000001</v>
      </c>
      <c r="L47" s="21">
        <v>0</v>
      </c>
      <c r="M47" s="21">
        <v>0</v>
      </c>
      <c r="N47" s="21">
        <v>0</v>
      </c>
      <c r="O47" s="14">
        <v>-237701.76000000001</v>
      </c>
      <c r="P47" s="14">
        <f t="shared" si="18"/>
        <v>-1528352.76</v>
      </c>
    </row>
    <row r="48" spans="1:16" s="26" customFormat="1">
      <c r="A48" s="23">
        <v>1216090</v>
      </c>
      <c r="B48" s="23">
        <v>6090</v>
      </c>
      <c r="C48" s="24" t="s">
        <v>142</v>
      </c>
      <c r="D48" s="14" t="s">
        <v>141</v>
      </c>
      <c r="E48" s="14">
        <v>-200100</v>
      </c>
      <c r="F48" s="14">
        <v>-200100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14">
        <f t="shared" si="18"/>
        <v>-200100</v>
      </c>
    </row>
    <row r="49" spans="1:16" s="26" customFormat="1">
      <c r="A49" s="23">
        <v>1217130</v>
      </c>
      <c r="B49" s="23">
        <v>7130</v>
      </c>
      <c r="C49" s="24" t="s">
        <v>78</v>
      </c>
      <c r="D49" s="14" t="s">
        <v>79</v>
      </c>
      <c r="E49" s="14">
        <v>-58000</v>
      </c>
      <c r="F49" s="14">
        <v>-58000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14">
        <f t="shared" si="18"/>
        <v>-58000</v>
      </c>
    </row>
    <row r="50" spans="1:16" s="26" customFormat="1">
      <c r="A50" s="23">
        <v>1217310</v>
      </c>
      <c r="B50" s="23">
        <v>7310</v>
      </c>
      <c r="C50" s="24" t="s">
        <v>46</v>
      </c>
      <c r="D50" s="14" t="s">
        <v>136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14">
        <v>-2107089.9</v>
      </c>
      <c r="K50" s="14">
        <v>-2107089.9</v>
      </c>
      <c r="L50" s="21">
        <v>0</v>
      </c>
      <c r="M50" s="21">
        <v>0</v>
      </c>
      <c r="N50" s="21">
        <v>0</v>
      </c>
      <c r="O50" s="14">
        <v>-2107089.9</v>
      </c>
      <c r="P50" s="14">
        <f t="shared" si="18"/>
        <v>-2107089.9</v>
      </c>
    </row>
    <row r="51" spans="1:16" s="26" customFormat="1">
      <c r="A51" s="23">
        <v>1217330</v>
      </c>
      <c r="B51" s="23">
        <v>7330</v>
      </c>
      <c r="C51" s="24" t="s">
        <v>46</v>
      </c>
      <c r="D51" s="14" t="s">
        <v>122</v>
      </c>
      <c r="E51" s="21">
        <v>0</v>
      </c>
      <c r="F51" s="21">
        <v>0</v>
      </c>
      <c r="G51" s="21">
        <v>0</v>
      </c>
      <c r="H51" s="21">
        <v>0</v>
      </c>
      <c r="I51" s="21">
        <v>0</v>
      </c>
      <c r="J51" s="14">
        <v>-233533.36</v>
      </c>
      <c r="K51" s="14">
        <v>-233533.36</v>
      </c>
      <c r="L51" s="21">
        <v>0</v>
      </c>
      <c r="M51" s="21">
        <v>0</v>
      </c>
      <c r="N51" s="21">
        <v>0</v>
      </c>
      <c r="O51" s="14">
        <v>-233533.36</v>
      </c>
      <c r="P51" s="14">
        <f t="shared" si="18"/>
        <v>-233533.36</v>
      </c>
    </row>
    <row r="52" spans="1:16" s="22" customFormat="1" ht="25.5">
      <c r="A52" s="23" t="s">
        <v>51</v>
      </c>
      <c r="B52" s="23" t="s">
        <v>52</v>
      </c>
      <c r="C52" s="24" t="s">
        <v>53</v>
      </c>
      <c r="D52" s="25" t="s">
        <v>54</v>
      </c>
      <c r="E52" s="21">
        <f>-3138000+85000</f>
        <v>-3053000</v>
      </c>
      <c r="F52" s="21">
        <f>-3138000+85000</f>
        <v>-3053000</v>
      </c>
      <c r="G52" s="21">
        <v>0</v>
      </c>
      <c r="H52" s="21">
        <v>0</v>
      </c>
      <c r="I52" s="21">
        <v>0</v>
      </c>
      <c r="J52" s="14">
        <v>988162.9</v>
      </c>
      <c r="K52" s="14">
        <v>988162.9</v>
      </c>
      <c r="L52" s="21">
        <v>0</v>
      </c>
      <c r="M52" s="21">
        <v>0</v>
      </c>
      <c r="N52" s="21">
        <v>0</v>
      </c>
      <c r="O52" s="14">
        <v>988162.9</v>
      </c>
      <c r="P52" s="14">
        <f t="shared" si="18"/>
        <v>-2064837.1</v>
      </c>
    </row>
    <row r="53" spans="1:16" s="22" customFormat="1">
      <c r="A53" s="23">
        <v>1217640</v>
      </c>
      <c r="B53" s="23">
        <v>7640</v>
      </c>
      <c r="C53" s="24" t="s">
        <v>88</v>
      </c>
      <c r="D53" s="14" t="s">
        <v>123</v>
      </c>
      <c r="E53" s="21">
        <v>0</v>
      </c>
      <c r="F53" s="21">
        <v>0</v>
      </c>
      <c r="G53" s="21">
        <v>0</v>
      </c>
      <c r="H53" s="21">
        <v>0</v>
      </c>
      <c r="I53" s="21">
        <v>0</v>
      </c>
      <c r="J53" s="14">
        <v>-315548.12</v>
      </c>
      <c r="K53" s="14">
        <v>-315548.12</v>
      </c>
      <c r="L53" s="21">
        <v>0</v>
      </c>
      <c r="M53" s="21">
        <v>0</v>
      </c>
      <c r="N53" s="21">
        <v>0</v>
      </c>
      <c r="O53" s="14">
        <v>-315548.12</v>
      </c>
      <c r="P53" s="14">
        <f t="shared" si="18"/>
        <v>-315548.12</v>
      </c>
    </row>
    <row r="54" spans="1:16" s="22" customFormat="1">
      <c r="A54" s="10" t="s">
        <v>91</v>
      </c>
      <c r="B54" s="10" t="s">
        <v>92</v>
      </c>
      <c r="C54" s="11" t="s">
        <v>93</v>
      </c>
      <c r="D54" s="12" t="s">
        <v>94</v>
      </c>
      <c r="E54" s="21">
        <v>150000</v>
      </c>
      <c r="F54" s="21">
        <v>150000</v>
      </c>
      <c r="G54" s="21">
        <v>0</v>
      </c>
      <c r="H54" s="21">
        <v>0</v>
      </c>
      <c r="I54" s="21">
        <v>0</v>
      </c>
      <c r="J54" s="21">
        <v>2400000</v>
      </c>
      <c r="K54" s="21">
        <v>2400000</v>
      </c>
      <c r="L54" s="21">
        <v>0</v>
      </c>
      <c r="M54" s="21">
        <v>0</v>
      </c>
      <c r="N54" s="21">
        <v>0</v>
      </c>
      <c r="O54" s="21">
        <v>2400000</v>
      </c>
      <c r="P54" s="14">
        <f t="shared" si="18"/>
        <v>2550000</v>
      </c>
    </row>
    <row r="55" spans="1:16" s="35" customFormat="1">
      <c r="A55" s="6" t="s">
        <v>124</v>
      </c>
      <c r="B55" s="7"/>
      <c r="C55" s="8"/>
      <c r="D55" s="31" t="s">
        <v>125</v>
      </c>
      <c r="E55" s="9">
        <f>E56</f>
        <v>-360</v>
      </c>
      <c r="F55" s="9">
        <f t="shared" ref="F55:O55" si="19">F56</f>
        <v>-360</v>
      </c>
      <c r="G55" s="9">
        <f t="shared" si="19"/>
        <v>0</v>
      </c>
      <c r="H55" s="9">
        <f t="shared" si="19"/>
        <v>8000</v>
      </c>
      <c r="I55" s="9">
        <f t="shared" si="19"/>
        <v>0</v>
      </c>
      <c r="J55" s="9">
        <f t="shared" si="19"/>
        <v>360</v>
      </c>
      <c r="K55" s="9">
        <f t="shared" si="19"/>
        <v>360</v>
      </c>
      <c r="L55" s="9">
        <f t="shared" si="19"/>
        <v>0</v>
      </c>
      <c r="M55" s="9">
        <f t="shared" si="19"/>
        <v>0</v>
      </c>
      <c r="N55" s="9">
        <f t="shared" si="19"/>
        <v>0</v>
      </c>
      <c r="O55" s="9">
        <f t="shared" si="19"/>
        <v>360</v>
      </c>
      <c r="P55" s="9">
        <f t="shared" si="18"/>
        <v>0</v>
      </c>
    </row>
    <row r="56" spans="1:16">
      <c r="A56" s="6" t="s">
        <v>126</v>
      </c>
      <c r="B56" s="7"/>
      <c r="C56" s="8"/>
      <c r="D56" s="31" t="s">
        <v>127</v>
      </c>
      <c r="E56" s="9">
        <f>SUM(E57:E58)</f>
        <v>-360</v>
      </c>
      <c r="F56" s="9">
        <f t="shared" ref="F56:O56" si="20">SUM(F57:F58)</f>
        <v>-360</v>
      </c>
      <c r="G56" s="9">
        <f t="shared" si="20"/>
        <v>0</v>
      </c>
      <c r="H56" s="9">
        <f t="shared" si="20"/>
        <v>8000</v>
      </c>
      <c r="I56" s="9">
        <f t="shared" si="20"/>
        <v>0</v>
      </c>
      <c r="J56" s="9">
        <f t="shared" si="20"/>
        <v>360</v>
      </c>
      <c r="K56" s="9">
        <f t="shared" si="20"/>
        <v>360</v>
      </c>
      <c r="L56" s="9">
        <f t="shared" si="20"/>
        <v>0</v>
      </c>
      <c r="M56" s="9">
        <f t="shared" si="20"/>
        <v>0</v>
      </c>
      <c r="N56" s="9">
        <f t="shared" si="20"/>
        <v>0</v>
      </c>
      <c r="O56" s="9">
        <f t="shared" si="20"/>
        <v>360</v>
      </c>
      <c r="P56" s="9">
        <f t="shared" si="18"/>
        <v>0</v>
      </c>
    </row>
    <row r="57" spans="1:16" ht="25.5">
      <c r="A57" s="10" t="s">
        <v>128</v>
      </c>
      <c r="B57" s="10" t="s">
        <v>15</v>
      </c>
      <c r="C57" s="11" t="s">
        <v>14</v>
      </c>
      <c r="D57" s="12" t="s">
        <v>16</v>
      </c>
      <c r="E57" s="13">
        <v>0</v>
      </c>
      <c r="F57" s="13">
        <v>0</v>
      </c>
      <c r="G57" s="13">
        <v>0</v>
      </c>
      <c r="H57" s="13">
        <v>8000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9">
        <f t="shared" si="18"/>
        <v>0</v>
      </c>
    </row>
    <row r="58" spans="1:16">
      <c r="A58" s="10" t="s">
        <v>129</v>
      </c>
      <c r="B58" s="10" t="s">
        <v>77</v>
      </c>
      <c r="C58" s="11" t="s">
        <v>78</v>
      </c>
      <c r="D58" s="12" t="s">
        <v>79</v>
      </c>
      <c r="E58" s="13">
        <v>-360</v>
      </c>
      <c r="F58" s="13">
        <v>-360</v>
      </c>
      <c r="G58" s="13">
        <v>0</v>
      </c>
      <c r="H58" s="13">
        <v>0</v>
      </c>
      <c r="I58" s="13">
        <v>0</v>
      </c>
      <c r="J58" s="13">
        <v>360</v>
      </c>
      <c r="K58" s="13">
        <v>360</v>
      </c>
      <c r="L58" s="13">
        <v>0</v>
      </c>
      <c r="M58" s="13">
        <v>0</v>
      </c>
      <c r="N58" s="13">
        <v>0</v>
      </c>
      <c r="O58" s="13">
        <v>360</v>
      </c>
      <c r="P58" s="9">
        <f t="shared" si="18"/>
        <v>0</v>
      </c>
    </row>
    <row r="59" spans="1:16" s="35" customFormat="1">
      <c r="A59" s="6" t="s">
        <v>19</v>
      </c>
      <c r="B59" s="7"/>
      <c r="C59" s="8"/>
      <c r="D59" s="36" t="s">
        <v>20</v>
      </c>
      <c r="E59" s="9">
        <f>E60</f>
        <v>-1018749.04</v>
      </c>
      <c r="F59" s="9">
        <f t="shared" ref="F59:O59" si="21">F60</f>
        <v>-224822.24000000002</v>
      </c>
      <c r="G59" s="9">
        <f t="shared" si="21"/>
        <v>11248.18</v>
      </c>
      <c r="H59" s="9">
        <f t="shared" si="21"/>
        <v>0</v>
      </c>
      <c r="I59" s="9">
        <f t="shared" si="21"/>
        <v>0</v>
      </c>
      <c r="J59" s="37">
        <f t="shared" si="21"/>
        <v>5956818.8799999999</v>
      </c>
      <c r="K59" s="37">
        <f t="shared" si="21"/>
        <v>5956818.8799999999</v>
      </c>
      <c r="L59" s="37">
        <f t="shared" si="21"/>
        <v>0</v>
      </c>
      <c r="M59" s="37">
        <f t="shared" si="21"/>
        <v>0</v>
      </c>
      <c r="N59" s="37">
        <f t="shared" si="21"/>
        <v>0</v>
      </c>
      <c r="O59" s="37">
        <f t="shared" si="21"/>
        <v>5956818.8799999999</v>
      </c>
      <c r="P59" s="9">
        <f t="shared" si="16"/>
        <v>4938069.84</v>
      </c>
    </row>
    <row r="60" spans="1:16">
      <c r="A60" s="6" t="s">
        <v>21</v>
      </c>
      <c r="B60" s="7"/>
      <c r="C60" s="8"/>
      <c r="D60" s="9"/>
      <c r="E60" s="9">
        <f>SUM(E61:E66)</f>
        <v>-1018749.04</v>
      </c>
      <c r="F60" s="9">
        <f t="shared" ref="F60:O60" si="22">SUM(F61:F66)</f>
        <v>-224822.24000000002</v>
      </c>
      <c r="G60" s="9">
        <f t="shared" si="22"/>
        <v>11248.18</v>
      </c>
      <c r="H60" s="9">
        <f t="shared" si="22"/>
        <v>0</v>
      </c>
      <c r="I60" s="9">
        <f t="shared" si="22"/>
        <v>0</v>
      </c>
      <c r="J60" s="9">
        <f t="shared" si="22"/>
        <v>5956818.8799999999</v>
      </c>
      <c r="K60" s="9">
        <f t="shared" si="22"/>
        <v>5956818.8799999999</v>
      </c>
      <c r="L60" s="9">
        <f t="shared" si="22"/>
        <v>0</v>
      </c>
      <c r="M60" s="9">
        <f t="shared" si="22"/>
        <v>0</v>
      </c>
      <c r="N60" s="9">
        <f t="shared" si="22"/>
        <v>0</v>
      </c>
      <c r="O60" s="9">
        <f t="shared" si="22"/>
        <v>5956818.8799999999</v>
      </c>
      <c r="P60" s="9">
        <f t="shared" si="16"/>
        <v>4938069.84</v>
      </c>
    </row>
    <row r="61" spans="1:16" ht="25.5">
      <c r="A61" s="10" t="s">
        <v>98</v>
      </c>
      <c r="B61" s="15" t="s">
        <v>15</v>
      </c>
      <c r="C61" s="19" t="s">
        <v>14</v>
      </c>
      <c r="D61" s="20" t="s">
        <v>16</v>
      </c>
      <c r="E61" s="13">
        <v>15596.98</v>
      </c>
      <c r="F61" s="13">
        <v>15596.98</v>
      </c>
      <c r="G61" s="13">
        <v>11248.18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21">
        <f t="shared" si="16"/>
        <v>15596.98</v>
      </c>
    </row>
    <row r="62" spans="1:16">
      <c r="A62" s="10" t="s">
        <v>95</v>
      </c>
      <c r="B62" s="10" t="s">
        <v>96</v>
      </c>
      <c r="C62" s="11" t="s">
        <v>18</v>
      </c>
      <c r="D62" s="12" t="s">
        <v>97</v>
      </c>
      <c r="E62" s="13">
        <v>-9402.52</v>
      </c>
      <c r="F62" s="13">
        <v>-9402.52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21">
        <f t="shared" si="16"/>
        <v>-9402.52</v>
      </c>
    </row>
    <row r="63" spans="1:16">
      <c r="A63" s="10">
        <v>3718710</v>
      </c>
      <c r="B63" s="10">
        <v>8710</v>
      </c>
      <c r="C63" s="11" t="s">
        <v>87</v>
      </c>
      <c r="D63" s="13" t="s">
        <v>131</v>
      </c>
      <c r="E63" s="13">
        <v>-793926.8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21">
        <f t="shared" si="16"/>
        <v>-793926.8</v>
      </c>
    </row>
    <row r="64" spans="1:16">
      <c r="A64" s="10">
        <v>3719750</v>
      </c>
      <c r="B64" s="10">
        <v>9750</v>
      </c>
      <c r="C64" s="11" t="s">
        <v>17</v>
      </c>
      <c r="D64" s="13" t="s">
        <v>139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-2380.12</v>
      </c>
      <c r="K64" s="13">
        <v>-2380.12</v>
      </c>
      <c r="L64" s="13">
        <v>0</v>
      </c>
      <c r="M64" s="13">
        <v>0</v>
      </c>
      <c r="N64" s="13">
        <v>0</v>
      </c>
      <c r="O64" s="13">
        <v>-2380.12</v>
      </c>
      <c r="P64" s="21">
        <f t="shared" si="16"/>
        <v>-2380.12</v>
      </c>
    </row>
    <row r="65" spans="1:16">
      <c r="A65" s="10">
        <v>3719770</v>
      </c>
      <c r="B65" s="10">
        <v>9770</v>
      </c>
      <c r="C65" s="11" t="s">
        <v>17</v>
      </c>
      <c r="D65" s="13" t="s">
        <v>130</v>
      </c>
      <c r="E65" s="13">
        <v>-230000</v>
      </c>
      <c r="F65" s="13">
        <v>-230000</v>
      </c>
      <c r="G65" s="13">
        <v>0</v>
      </c>
      <c r="H65" s="13">
        <v>0</v>
      </c>
      <c r="I65" s="13">
        <v>0</v>
      </c>
      <c r="J65" s="13"/>
      <c r="K65" s="13"/>
      <c r="L65" s="13">
        <v>0</v>
      </c>
      <c r="M65" s="13">
        <v>0</v>
      </c>
      <c r="N65" s="13">
        <v>0</v>
      </c>
      <c r="O65" s="13">
        <v>0</v>
      </c>
      <c r="P65" s="21">
        <f t="shared" si="16"/>
        <v>-230000</v>
      </c>
    </row>
    <row r="66" spans="1:16" ht="25.5">
      <c r="A66" s="10">
        <v>3719800</v>
      </c>
      <c r="B66" s="10">
        <v>9800</v>
      </c>
      <c r="C66" s="11" t="s">
        <v>17</v>
      </c>
      <c r="D66" s="13" t="s">
        <v>57</v>
      </c>
      <c r="E66" s="13">
        <v>-1016.7</v>
      </c>
      <c r="F66" s="13">
        <v>-1016.7</v>
      </c>
      <c r="G66" s="13">
        <v>0</v>
      </c>
      <c r="H66" s="13">
        <v>0</v>
      </c>
      <c r="I66" s="13">
        <v>0</v>
      </c>
      <c r="J66" s="13">
        <v>5959199</v>
      </c>
      <c r="K66" s="13">
        <v>5959199</v>
      </c>
      <c r="L66" s="13">
        <v>0</v>
      </c>
      <c r="M66" s="13">
        <v>0</v>
      </c>
      <c r="N66" s="13">
        <v>0</v>
      </c>
      <c r="O66" s="13">
        <v>5959199</v>
      </c>
      <c r="P66" s="21">
        <f t="shared" si="16"/>
        <v>5958182.2999999998</v>
      </c>
    </row>
    <row r="67" spans="1:16" s="35" customFormat="1">
      <c r="A67" s="7" t="s">
        <v>22</v>
      </c>
      <c r="B67" s="7" t="s">
        <v>22</v>
      </c>
      <c r="C67" s="8" t="s">
        <v>22</v>
      </c>
      <c r="D67" s="9" t="s">
        <v>23</v>
      </c>
      <c r="E67" s="9">
        <f t="shared" ref="E67:P67" si="23">E14+E18+E36+E40+E59+E32+E26+E55</f>
        <v>-7656667.5300000003</v>
      </c>
      <c r="F67" s="9">
        <f t="shared" si="23"/>
        <v>-6862740.7300000004</v>
      </c>
      <c r="G67" s="9">
        <f t="shared" si="23"/>
        <v>-632393.17999999993</v>
      </c>
      <c r="H67" s="9">
        <f t="shared" si="23"/>
        <v>-1647818.28</v>
      </c>
      <c r="I67" s="9">
        <f t="shared" si="23"/>
        <v>0</v>
      </c>
      <c r="J67" s="9">
        <f t="shared" si="23"/>
        <v>-130166.45000000019</v>
      </c>
      <c r="K67" s="9">
        <f t="shared" si="23"/>
        <v>-130166.45000000019</v>
      </c>
      <c r="L67" s="9">
        <f t="shared" si="23"/>
        <v>0</v>
      </c>
      <c r="M67" s="9">
        <f t="shared" si="23"/>
        <v>0</v>
      </c>
      <c r="N67" s="9">
        <f t="shared" si="23"/>
        <v>0</v>
      </c>
      <c r="O67" s="9">
        <f t="shared" si="23"/>
        <v>-130166.45000000019</v>
      </c>
      <c r="P67" s="9">
        <f t="shared" si="23"/>
        <v>-7786833.9800000004</v>
      </c>
    </row>
    <row r="68" spans="1:16">
      <c r="A68" s="16"/>
      <c r="B68" s="16"/>
      <c r="C68" s="17"/>
      <c r="D68" s="18"/>
      <c r="E68" s="18"/>
      <c r="F68" s="18"/>
      <c r="G68" s="28"/>
      <c r="H68" s="28"/>
      <c r="I68" s="28"/>
      <c r="J68" s="28"/>
      <c r="K68" s="28"/>
      <c r="L68" s="28"/>
      <c r="M68" s="28"/>
      <c r="N68" s="28"/>
      <c r="O68" s="28"/>
      <c r="P68" s="28"/>
    </row>
    <row r="69" spans="1:16" ht="52.5" customHeight="1">
      <c r="A69" s="40" t="s">
        <v>133</v>
      </c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</row>
    <row r="72" spans="1:16" ht="76.5" customHeight="1">
      <c r="A72" s="38"/>
      <c r="B72" s="38"/>
      <c r="C72" s="38"/>
      <c r="D72" s="38"/>
      <c r="E72" s="38"/>
      <c r="F72" s="39">
        <f>F67-E67</f>
        <v>793926.79999999981</v>
      </c>
      <c r="G72" s="38"/>
      <c r="H72" s="38"/>
      <c r="I72" s="38"/>
      <c r="J72" s="38"/>
    </row>
  </sheetData>
  <mergeCells count="23">
    <mergeCell ref="J9:O9"/>
    <mergeCell ref="J10:J12"/>
    <mergeCell ref="K10:K12"/>
    <mergeCell ref="L10:L12"/>
    <mergeCell ref="M10:N10"/>
    <mergeCell ref="M11:M12"/>
    <mergeCell ref="N11:N12"/>
    <mergeCell ref="A69:P69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</mergeCells>
  <pageMargins left="0.43307086614173229" right="0.19685039370078741" top="0.38" bottom="0.19685039370078741" header="0" footer="0"/>
  <pageSetup paperSize="9" scale="60" fitToHeight="500" orientation="landscape" horizontalDpi="300" verticalDpi="300" r:id="rId1"/>
  <rowBreaks count="2" manualBreakCount="2">
    <brk id="45" max="15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2023-12-18T16:28:43Z</cp:lastPrinted>
  <dcterms:created xsi:type="dcterms:W3CDTF">2022-11-08T08:12:38Z</dcterms:created>
  <dcterms:modified xsi:type="dcterms:W3CDTF">2023-12-19T08:37:46Z</dcterms:modified>
</cp:coreProperties>
</file>