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5" sheetId="1" r:id="rId1"/>
  </sheets>
  <definedNames>
    <definedName name="_xlnm.Print_Titles" localSheetId="0">'5'!$12:$17</definedName>
    <definedName name="_xlnm.Print_Area" localSheetId="0">'5'!$A$1:$AA$85</definedName>
  </definedNames>
  <calcPr fullCalcOnLoad="1"/>
</workbook>
</file>

<file path=xl/sharedStrings.xml><?xml version="1.0" encoding="utf-8"?>
<sst xmlns="http://schemas.openxmlformats.org/spreadsheetml/2006/main" count="154" uniqueCount="139">
  <si>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</si>
  <si>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</si>
  <si>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</si>
  <si>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</si>
  <si>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</si>
  <si>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</si>
  <si>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</si>
  <si>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</si>
  <si>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</si>
  <si>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</si>
  <si>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</si>
  <si>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>(найменування органу місцевого самоврядування)</t>
  </si>
  <si>
    <t xml:space="preserve">ЗАТВЕРДЖЕНО                         </t>
  </si>
  <si>
    <t xml:space="preserve">(найменування ліцензіата) </t>
  </si>
  <si>
    <t>з урахуванням:</t>
  </si>
  <si>
    <t>І</t>
  </si>
  <si>
    <t>Заходи щодо підвищення екологічної безпеки та охорони навколишнього середовища,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</si>
  <si>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</si>
  <si>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</si>
  <si>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</si>
  <si>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</si>
  <si>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</si>
  <si>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</si>
  <si>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</si>
  <si>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</si>
  <si>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</si>
  <si>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</si>
  <si>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</si>
  <si>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 xml:space="preserve">                 (підпис)</t>
  </si>
  <si>
    <t>Усього за підпунктом 1.1</t>
  </si>
  <si>
    <t>Усього за підпунктом 1.2</t>
  </si>
  <si>
    <t>Усього за підпунктом 1.3</t>
  </si>
  <si>
    <t>Усього за підпунктом 1.4</t>
  </si>
  <si>
    <t>Усього за підпунктом 1.5</t>
  </si>
  <si>
    <t>1.5</t>
  </si>
  <si>
    <t>Усього за підпунктом 1.6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</si>
  <si>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</si>
  <si>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</si>
  <si>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</si>
  <si>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</si>
  <si>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</si>
  <si>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</si>
  <si>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</si>
  <si>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</si>
  <si>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Усього за підпунктом 1.7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</si>
  <si>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</si>
  <si>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</si>
  <si>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</si>
  <si>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</si>
  <si>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</si>
  <si>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</si>
  <si>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</si>
  <si>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 xml:space="preserve"> За способом виконання,                 тис. грн (без ПДВ)</t>
  </si>
  <si>
    <t>Найменування заходів (пооб'єктно)</t>
  </si>
  <si>
    <t>отримані у планованому періоді позичкові кошти фінансових установ, що підлягають поверненню</t>
  </si>
  <si>
    <t>Графік здійснення заходів та використання коштів на планований період,                     тис. грн (без ПДВ)</t>
  </si>
  <si>
    <t>Заходи щодо впровадження та розвитку інформаційних технологій, з них:</t>
  </si>
  <si>
    <t>Усього за інвестиційним планом</t>
  </si>
  <si>
    <t>Заходи зі зниження питомих витрат електроенергії (енергозбереження), з них:</t>
  </si>
  <si>
    <t>Заходи щодо забезпечення технологічного обліку ресурсів, з них:</t>
  </si>
  <si>
    <t>амортизація</t>
  </si>
  <si>
    <t>господарський
(вартість матеріальних ресурсів)</t>
  </si>
  <si>
    <t>підрядний</t>
  </si>
  <si>
    <t>залишкові кошти</t>
  </si>
  <si>
    <r>
      <t xml:space="preserve">     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</si>
  <si>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рішення ________________________________________</t>
  </si>
  <si>
    <t>від ______________________________ №___________</t>
  </si>
  <si>
    <t>(керівник ліцензіата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</si>
  <si>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</si>
  <si>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</si>
  <si>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</si>
  <si>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Заходи щодо зменшення обсягу втрат, витрат води на технологічні потреби, з них: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</si>
  <si>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</si>
  <si>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</si>
  <si>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1.3</t>
  </si>
  <si>
    <t>виробничі інвестиції з прибутку для погашення запозичень (кредитів, позик)</t>
  </si>
  <si>
    <t>інші виробничі інвестиції з прибутку</t>
  </si>
  <si>
    <t>1.2.1</t>
  </si>
  <si>
    <t>заходи щодо забезпечення технологічного обліку ресурсів, з них:</t>
  </si>
  <si>
    <t>Усього за підпунктом 1.2.1</t>
  </si>
  <si>
    <t>1.2.2</t>
  </si>
  <si>
    <t>заходи щодо забезпечення комерційного обліку ресурсів, з них:</t>
  </si>
  <si>
    <t>Усього за підпунктом 1.2.2</t>
  </si>
  <si>
    <t>1.2.3</t>
  </si>
  <si>
    <t>інші, з них:</t>
  </si>
  <si>
    <t>Усього за підпунктом 1.2.3</t>
  </si>
  <si>
    <t>1.4</t>
  </si>
  <si>
    <t xml:space="preserve">  1.7</t>
  </si>
  <si>
    <t>Економія трудових ресурсів</t>
  </si>
  <si>
    <t>Інша економія, тис. грн</t>
  </si>
  <si>
    <t>тис. грн</t>
  </si>
  <si>
    <t>тис. кВт*год</t>
  </si>
  <si>
    <t>тис. м. куб</t>
  </si>
  <si>
    <t>Загальний економічний ефект, тис. грн**, у т.ч:</t>
  </si>
  <si>
    <t>Економія енергетичних ресурсів</t>
  </si>
  <si>
    <t>шт. од.</t>
  </si>
  <si>
    <t>Зменшення втрат та витрат питної води на технологічні потреби</t>
  </si>
  <si>
    <t xml:space="preserve">Додаток  5 
до  Порядку розроблення, погодження та затвердження інвестиційних програм (інвестиційних проектів) суб'єктів господарювання у сфері централізованого водопостачання та централізованого водовідведення, ліцензування діяльності яких здійснюється Національною комісією, що здійснює державне регулювання у сферах енергетики та комунальних послуг
</t>
  </si>
  <si>
    <r>
      <t>Фінансовий план використання коштів на виконання інвестиційної програми (інвестиційного проекту)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 джерелами фінансування, тис. грн (без ПДВ)</t>
    </r>
  </si>
  <si>
    <t>_КП "Дрогобичводоканал" Дрогобицької міської ради Львівської області_</t>
  </si>
  <si>
    <t xml:space="preserve">                                   Річний  інвестиційний план використання коштів у першому році плану розвитку  на 2024 рік</t>
  </si>
  <si>
    <t>Оснащення приладами технологічного обліку об'єктів водопостачання</t>
  </si>
  <si>
    <t>1.2.1.1</t>
  </si>
  <si>
    <t>1.3.1</t>
  </si>
  <si>
    <t>Заміна насосних агрегатів на ВНС 3-го підйому</t>
  </si>
  <si>
    <t>2 од.</t>
  </si>
  <si>
    <t>Встановлення автономної сонячної станції на РЧВ "Доброгостів"</t>
  </si>
  <si>
    <t>Заміна трансформаторів на водозаборі "Гірне"</t>
  </si>
  <si>
    <t>Заміна станцій управління та захисту на ВНС</t>
  </si>
  <si>
    <t>Геолого -  економічна оцінка запасів Любинецької ділянки Стрийського родовища питних підземних вод в Стрийському  районі Львівської області (тривалість робіт 3 роки)</t>
  </si>
  <si>
    <t>Погашення тіла кредиту залученого для реалізації Проект "Розвиток міської інфраструктури"</t>
  </si>
  <si>
    <t>1.7.1</t>
  </si>
  <si>
    <t>1.7.2</t>
  </si>
  <si>
    <t>1.7.3</t>
  </si>
  <si>
    <t>1.7.4</t>
  </si>
  <si>
    <t>1.7.5</t>
  </si>
  <si>
    <t>1 од.</t>
  </si>
  <si>
    <t>2од.</t>
  </si>
  <si>
    <t>1од.</t>
  </si>
  <si>
    <t>виконання кредитних зобов'язань</t>
  </si>
  <si>
    <t>2.5.1</t>
  </si>
  <si>
    <t>2.5.2</t>
  </si>
  <si>
    <t>2.5.3</t>
  </si>
  <si>
    <t>2.5.4</t>
  </si>
  <si>
    <t>2.5.5</t>
  </si>
  <si>
    <t>Придбання станцій управління та захисту на КНС</t>
  </si>
  <si>
    <t>Зміна електродвигуна на ГКНС -16м.</t>
  </si>
  <si>
    <t>Придбання насоса на КНС</t>
  </si>
  <si>
    <t>Придбання  фільтросних труб для системи аерації на каналізаційних очисних спорудах.</t>
  </si>
  <si>
    <t>108 м.п.</t>
  </si>
  <si>
    <t xml:space="preserve">Розроблення проектно кошторисної документації «Реконструкція вторинних радіальних відстійників на районних каналізаційних очисних спорудах м. Дрогобича, розташованих в с. Раневичі Дрогобицького району, Львівської області» </t>
  </si>
  <si>
    <t>2.6.1</t>
  </si>
  <si>
    <t>Начальник КП "Дрогобичводоканал"</t>
  </si>
  <si>
    <t>___________________________ Роман ШАГАЛА</t>
  </si>
  <si>
    <t>Головний інженер                                                                                        ___________________                                                  Василь ГОЛОВКО</t>
  </si>
  <si>
    <t xml:space="preserve">Розроблення проектно кошторисної документації «Реконструкція повітродувної станції системи аерації  на районних каналізаційних очисних спорудах м. Дрогобича, розташованих в с. Раневичі Дрогобицького району  Львівської області» </t>
  </si>
  <si>
    <t>2.5.6</t>
  </si>
  <si>
    <t>5 од.</t>
  </si>
  <si>
    <t>"____"_______________ 2024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</si>
</sst>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[$-422]d\ mmmm\ yyyy&quot; р.&quot;"/>
    <numFmt numFmtId="200" formatCode="0.000"/>
    <numFmt numFmtId="201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Calibri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196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96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96" fontId="4" fillId="0" borderId="11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 horizontal="center"/>
    </xf>
    <xf numFmtId="196" fontId="5" fillId="0" borderId="13" xfId="0" applyNumberFormat="1" applyFont="1" applyFill="1" applyBorder="1" applyAlignment="1">
      <alignment horizontal="center"/>
    </xf>
    <xf numFmtId="196" fontId="5" fillId="0" borderId="14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33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5" fillId="32" borderId="10" xfId="33" applyNumberFormat="1" applyFont="1" applyFill="1" applyBorder="1" applyAlignment="1" applyProtection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left" vertical="center" wrapText="1"/>
    </xf>
    <xf numFmtId="0" fontId="44" fillId="33" borderId="10" xfId="34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2" fontId="5" fillId="33" borderId="10" xfId="33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4" fontId="5" fillId="33" borderId="19" xfId="54" applyNumberFormat="1" applyFont="1" applyFill="1" applyBorder="1" applyAlignment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196" fontId="5" fillId="33" borderId="13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left" vertical="top" wrapText="1"/>
    </xf>
    <xf numFmtId="2" fontId="5" fillId="33" borderId="15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96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center" wrapText="1"/>
    </xf>
    <xf numFmtId="0" fontId="5" fillId="0" borderId="10" xfId="33" applyFont="1" applyFill="1" applyBorder="1" applyAlignment="1" applyProtection="1">
      <alignment horizontal="center" textRotation="90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33" applyFont="1" applyFill="1" applyBorder="1" applyAlignment="1" applyProtection="1">
      <alignment horizontal="center" textRotation="90" wrapText="1"/>
      <protection locked="0"/>
    </xf>
    <xf numFmtId="0" fontId="5" fillId="0" borderId="11" xfId="33" applyFont="1" applyFill="1" applyBorder="1" applyAlignment="1" applyProtection="1">
      <alignment horizontal="center" textRotation="90" wrapText="1"/>
      <protection locked="0"/>
    </xf>
    <xf numFmtId="0" fontId="5" fillId="33" borderId="10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21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32" borderId="22" xfId="0" applyFont="1" applyFill="1" applyBorder="1" applyAlignment="1">
      <alignment horizontal="center" textRotation="90" wrapText="1"/>
    </xf>
    <xf numFmtId="0" fontId="5" fillId="32" borderId="16" xfId="0" applyFont="1" applyFill="1" applyBorder="1" applyAlignment="1">
      <alignment horizontal="center" textRotation="90" wrapText="1"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>
      <alignment horizontal="center" textRotation="90" wrapText="1"/>
    </xf>
    <xf numFmtId="0" fontId="5" fillId="33" borderId="21" xfId="0" applyFont="1" applyFill="1" applyBorder="1" applyAlignment="1">
      <alignment horizontal="center" textRotation="90" wrapText="1"/>
    </xf>
    <xf numFmtId="0" fontId="5" fillId="33" borderId="11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textRotation="90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96" fontId="4" fillId="0" borderId="10" xfId="0" applyNumberFormat="1" applyFont="1" applyFill="1" applyBorder="1" applyAlignment="1">
      <alignment horizontal="center"/>
    </xf>
    <xf numFmtId="0" fontId="5" fillId="33" borderId="10" xfId="33" applyFont="1" applyFill="1" applyBorder="1" applyAlignment="1" applyProtection="1">
      <alignment horizontal="center" textRotation="90" wrapText="1"/>
      <protection locked="0"/>
    </xf>
    <xf numFmtId="0" fontId="5" fillId="32" borderId="10" xfId="33" applyNumberFormat="1" applyFont="1" applyFill="1" applyBorder="1" applyAlignment="1" applyProtection="1">
      <alignment horizontal="center" vertical="center" wrapText="1"/>
      <protection/>
    </xf>
    <xf numFmtId="196" fontId="5" fillId="33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0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0" borderId="19" xfId="33" applyNumberFormat="1" applyFont="1" applyFill="1" applyBorder="1" applyAlignment="1" applyProtection="1">
      <alignment horizontal="center" vertical="center" wrapText="1"/>
      <protection/>
    </xf>
    <xf numFmtId="196" fontId="4" fillId="0" borderId="13" xfId="0" applyNumberFormat="1" applyFont="1" applyFill="1" applyBorder="1" applyAlignment="1">
      <alignment horizontal="center"/>
    </xf>
    <xf numFmtId="196" fontId="4" fillId="0" borderId="20" xfId="0" applyNumberFormat="1" applyFont="1" applyFill="1" applyBorder="1" applyAlignment="1">
      <alignment horizontal="center"/>
    </xf>
    <xf numFmtId="196" fontId="4" fillId="0" borderId="19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view="pageBreakPreview" zoomScale="70" zoomScaleNormal="91" zoomScaleSheetLayoutView="70" zoomScalePageLayoutView="91" workbookViewId="0" topLeftCell="A4">
      <pane ySplit="2040" topLeftCell="A42" activePane="topLeft" state="split"/>
      <selection pane="topLeft" activeCell="Q8" sqref="Q8"/>
      <selection pane="bottomLeft" activeCell="G50" sqref="G50"/>
    </sheetView>
  </sheetViews>
  <sheetFormatPr defaultColWidth="8.875" defaultRowHeight="12.75"/>
  <cols>
    <col min="1" max="1" width="7.375" style="8" customWidth="1"/>
    <col min="2" max="2" width="38.875" style="9" customWidth="1"/>
    <col min="3" max="3" width="10.625" style="3" customWidth="1"/>
    <col min="4" max="4" width="9.25390625" style="3" customWidth="1"/>
    <col min="5" max="5" width="8.875" style="82" customWidth="1"/>
    <col min="6" max="8" width="12.375" style="3" customWidth="1"/>
    <col min="9" max="9" width="11.875" style="3" customWidth="1"/>
    <col min="10" max="10" width="11.75390625" style="3" customWidth="1"/>
    <col min="11" max="11" width="12.125" style="3" customWidth="1"/>
    <col min="12" max="12" width="12.375" style="3" customWidth="1"/>
    <col min="13" max="13" width="12.125" style="3" customWidth="1"/>
    <col min="14" max="14" width="8.75390625" style="3" customWidth="1"/>
    <col min="15" max="15" width="6.25390625" style="3" customWidth="1"/>
    <col min="16" max="16" width="7.00390625" style="3" customWidth="1"/>
    <col min="17" max="17" width="6.00390625" style="3" customWidth="1"/>
    <col min="18" max="18" width="7.25390625" style="3" customWidth="1"/>
    <col min="19" max="19" width="9.375" style="3" customWidth="1"/>
    <col min="20" max="20" width="9.25390625" style="3" customWidth="1"/>
    <col min="21" max="21" width="7.75390625" style="3" customWidth="1"/>
    <col min="22" max="22" width="9.25390625" style="3" customWidth="1"/>
    <col min="23" max="27" width="4.625" style="3" customWidth="1"/>
    <col min="28" max="31" width="8.875" style="11" customWidth="1"/>
    <col min="32" max="16384" width="8.875" style="3" customWidth="1"/>
  </cols>
  <sheetData>
    <row r="1" spans="13:27" ht="108" customHeight="1">
      <c r="M1" s="10"/>
      <c r="N1" s="10"/>
      <c r="O1" s="10"/>
      <c r="P1" s="118" t="s">
        <v>97</v>
      </c>
      <c r="Q1" s="118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2:27" ht="25.5" customHeight="1">
      <c r="B2" s="107" t="s">
        <v>10</v>
      </c>
      <c r="C2" s="107"/>
      <c r="D2" s="107"/>
      <c r="E2" s="107"/>
      <c r="P2" s="93" t="s">
        <v>12</v>
      </c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</row>
    <row r="3" spans="2:27" ht="18.75" customHeight="1">
      <c r="B3" s="121" t="s">
        <v>65</v>
      </c>
      <c r="C3" s="121"/>
      <c r="D3" s="121"/>
      <c r="E3" s="121"/>
      <c r="P3" s="94" t="s">
        <v>132</v>
      </c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2:27" ht="11.25" customHeight="1">
      <c r="B4" s="108" t="s">
        <v>11</v>
      </c>
      <c r="C4" s="108"/>
      <c r="D4" s="108"/>
      <c r="E4" s="108"/>
      <c r="P4" s="96" t="s">
        <v>67</v>
      </c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2:27" ht="6.75" customHeight="1">
      <c r="B5" s="108"/>
      <c r="C5" s="108"/>
      <c r="D5" s="108"/>
      <c r="E5" s="108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2:27" ht="17.25" customHeight="1">
      <c r="B6" s="115" t="s">
        <v>66</v>
      </c>
      <c r="C6" s="115"/>
      <c r="D6" s="115"/>
      <c r="E6" s="115"/>
      <c r="P6" s="94" t="s">
        <v>133</v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3:27" ht="24" customHeight="1">
      <c r="C7" s="15"/>
      <c r="D7" s="15"/>
      <c r="E7" s="86"/>
      <c r="Q7" s="14"/>
      <c r="R7" s="15" t="s">
        <v>1</v>
      </c>
      <c r="T7" s="35" t="s">
        <v>70</v>
      </c>
      <c r="U7" s="35"/>
      <c r="V7" s="35"/>
      <c r="W7" s="35"/>
      <c r="X7" s="35"/>
      <c r="Y7" s="35"/>
      <c r="AA7" s="35"/>
    </row>
    <row r="8" spans="13:27" ht="22.5" customHeight="1">
      <c r="M8" s="10"/>
      <c r="N8" s="10"/>
      <c r="O8" s="10"/>
      <c r="P8" s="16"/>
      <c r="Q8" s="13" t="s">
        <v>138</v>
      </c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30.75" customHeight="1">
      <c r="A9" s="120" t="s">
        <v>100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1:27" ht="12">
      <c r="A10" s="94" t="s">
        <v>99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31.5" customHeight="1">
      <c r="A11" s="106" t="s">
        <v>13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1:27" ht="52.5" customHeight="1">
      <c r="A12" s="95" t="s">
        <v>0</v>
      </c>
      <c r="B12" s="102" t="s">
        <v>53</v>
      </c>
      <c r="C12" s="95" t="s">
        <v>25</v>
      </c>
      <c r="D12" s="98" t="s">
        <v>98</v>
      </c>
      <c r="E12" s="98"/>
      <c r="F12" s="98"/>
      <c r="G12" s="98"/>
      <c r="H12" s="98"/>
      <c r="I12" s="98"/>
      <c r="J12" s="98"/>
      <c r="K12" s="98"/>
      <c r="L12" s="98"/>
      <c r="M12" s="98" t="s">
        <v>52</v>
      </c>
      <c r="N12" s="98"/>
      <c r="O12" s="98" t="s">
        <v>55</v>
      </c>
      <c r="P12" s="98"/>
      <c r="Q12" s="98"/>
      <c r="R12" s="98"/>
      <c r="S12" s="95" t="s">
        <v>26</v>
      </c>
      <c r="T12" s="112" t="s">
        <v>93</v>
      </c>
      <c r="U12" s="101" t="s">
        <v>94</v>
      </c>
      <c r="V12" s="101"/>
      <c r="W12" s="101" t="s">
        <v>96</v>
      </c>
      <c r="X12" s="101"/>
      <c r="Y12" s="101" t="s">
        <v>88</v>
      </c>
      <c r="Z12" s="101"/>
      <c r="AA12" s="117" t="s">
        <v>89</v>
      </c>
    </row>
    <row r="13" spans="1:27" ht="15.75" customHeight="1">
      <c r="A13" s="95"/>
      <c r="B13" s="103"/>
      <c r="C13" s="122"/>
      <c r="D13" s="95" t="s">
        <v>6</v>
      </c>
      <c r="E13" s="105" t="s">
        <v>14</v>
      </c>
      <c r="F13" s="105"/>
      <c r="G13" s="105"/>
      <c r="H13" s="105"/>
      <c r="I13" s="105"/>
      <c r="J13" s="105"/>
      <c r="K13" s="105"/>
      <c r="L13" s="105"/>
      <c r="M13" s="95" t="s">
        <v>61</v>
      </c>
      <c r="N13" s="95" t="s">
        <v>62</v>
      </c>
      <c r="O13" s="95" t="s">
        <v>2</v>
      </c>
      <c r="P13" s="95" t="s">
        <v>3</v>
      </c>
      <c r="Q13" s="95" t="s">
        <v>4</v>
      </c>
      <c r="R13" s="95" t="s">
        <v>5</v>
      </c>
      <c r="S13" s="95"/>
      <c r="T13" s="113"/>
      <c r="U13" s="101"/>
      <c r="V13" s="101"/>
      <c r="W13" s="101"/>
      <c r="X13" s="101"/>
      <c r="Y13" s="101"/>
      <c r="Z13" s="101"/>
      <c r="AA13" s="117"/>
    </row>
    <row r="14" spans="1:27" ht="42" customHeight="1">
      <c r="A14" s="95"/>
      <c r="B14" s="103"/>
      <c r="C14" s="122"/>
      <c r="D14" s="95"/>
      <c r="E14" s="127" t="s">
        <v>60</v>
      </c>
      <c r="F14" s="109" t="s">
        <v>75</v>
      </c>
      <c r="G14" s="112" t="s">
        <v>76</v>
      </c>
      <c r="H14" s="97" t="s">
        <v>63</v>
      </c>
      <c r="I14" s="97" t="s">
        <v>54</v>
      </c>
      <c r="J14" s="95" t="s">
        <v>9</v>
      </c>
      <c r="K14" s="111" t="s">
        <v>21</v>
      </c>
      <c r="L14" s="111"/>
      <c r="M14" s="95"/>
      <c r="N14" s="95"/>
      <c r="O14" s="95"/>
      <c r="P14" s="95"/>
      <c r="Q14" s="95"/>
      <c r="R14" s="95"/>
      <c r="S14" s="95"/>
      <c r="T14" s="113"/>
      <c r="U14" s="101"/>
      <c r="V14" s="101"/>
      <c r="W14" s="101"/>
      <c r="X14" s="101"/>
      <c r="Y14" s="101"/>
      <c r="Z14" s="101"/>
      <c r="AA14" s="117"/>
    </row>
    <row r="15" spans="1:27" ht="42" customHeight="1">
      <c r="A15" s="95"/>
      <c r="B15" s="103"/>
      <c r="C15" s="122"/>
      <c r="D15" s="95"/>
      <c r="E15" s="127"/>
      <c r="F15" s="110"/>
      <c r="G15" s="113"/>
      <c r="H15" s="97"/>
      <c r="I15" s="97"/>
      <c r="J15" s="95"/>
      <c r="K15" s="99" t="s">
        <v>8</v>
      </c>
      <c r="L15" s="99" t="s">
        <v>7</v>
      </c>
      <c r="M15" s="95"/>
      <c r="N15" s="95"/>
      <c r="O15" s="95"/>
      <c r="P15" s="95"/>
      <c r="Q15" s="95"/>
      <c r="R15" s="95"/>
      <c r="S15" s="95"/>
      <c r="T15" s="113"/>
      <c r="U15" s="101"/>
      <c r="V15" s="101"/>
      <c r="W15" s="101"/>
      <c r="X15" s="101"/>
      <c r="Y15" s="101"/>
      <c r="Z15" s="101"/>
      <c r="AA15" s="117"/>
    </row>
    <row r="16" spans="1:27" ht="90" customHeight="1">
      <c r="A16" s="95"/>
      <c r="B16" s="104"/>
      <c r="C16" s="122"/>
      <c r="D16" s="95"/>
      <c r="E16" s="127"/>
      <c r="F16" s="110"/>
      <c r="G16" s="114"/>
      <c r="H16" s="97"/>
      <c r="I16" s="97"/>
      <c r="J16" s="95"/>
      <c r="K16" s="100"/>
      <c r="L16" s="100"/>
      <c r="M16" s="95"/>
      <c r="N16" s="95"/>
      <c r="O16" s="95"/>
      <c r="P16" s="95"/>
      <c r="Q16" s="95"/>
      <c r="R16" s="95"/>
      <c r="S16" s="95"/>
      <c r="T16" s="114"/>
      <c r="U16" s="45" t="s">
        <v>91</v>
      </c>
      <c r="V16" s="45" t="s">
        <v>90</v>
      </c>
      <c r="W16" s="45" t="s">
        <v>92</v>
      </c>
      <c r="X16" s="45" t="s">
        <v>90</v>
      </c>
      <c r="Y16" s="45" t="s">
        <v>95</v>
      </c>
      <c r="Z16" s="45" t="s">
        <v>90</v>
      </c>
      <c r="AA16" s="117"/>
    </row>
    <row r="17" spans="1:31" s="9" customFormat="1" ht="15.75" customHeight="1">
      <c r="A17" s="17">
        <v>1</v>
      </c>
      <c r="B17" s="17">
        <v>2</v>
      </c>
      <c r="C17" s="17">
        <v>3</v>
      </c>
      <c r="D17" s="17">
        <v>4</v>
      </c>
      <c r="E17" s="8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17">
        <v>16</v>
      </c>
      <c r="Q17" s="17">
        <v>17</v>
      </c>
      <c r="R17" s="17">
        <v>18</v>
      </c>
      <c r="S17" s="17">
        <v>19</v>
      </c>
      <c r="T17" s="44">
        <v>20</v>
      </c>
      <c r="U17" s="44">
        <v>21</v>
      </c>
      <c r="V17" s="44">
        <v>22</v>
      </c>
      <c r="W17" s="44">
        <v>23</v>
      </c>
      <c r="X17" s="44">
        <v>24</v>
      </c>
      <c r="Y17" s="44">
        <v>25</v>
      </c>
      <c r="Z17" s="44">
        <v>26</v>
      </c>
      <c r="AA17" s="44">
        <v>27</v>
      </c>
      <c r="AB17" s="2"/>
      <c r="AC17" s="2"/>
      <c r="AD17" s="2"/>
      <c r="AE17" s="2"/>
    </row>
    <row r="18" spans="1:29" ht="18.75" customHeight="1">
      <c r="A18" s="18" t="s">
        <v>15</v>
      </c>
      <c r="B18" s="7"/>
      <c r="C18" s="116" t="s">
        <v>68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9"/>
      <c r="AC18" s="19"/>
    </row>
    <row r="19" spans="1:29" ht="19.5" customHeight="1">
      <c r="A19" s="20" t="s">
        <v>37</v>
      </c>
      <c r="B19" s="1"/>
      <c r="C19" s="140" t="s">
        <v>58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21"/>
      <c r="AC19" s="21"/>
    </row>
    <row r="20" spans="1:29" ht="12">
      <c r="A20" s="4"/>
      <c r="B20" s="1"/>
      <c r="C20" s="22"/>
      <c r="D20" s="47">
        <v>0</v>
      </c>
      <c r="E20" s="5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24"/>
      <c r="AC20" s="24"/>
    </row>
    <row r="21" spans="1:29" ht="18" customHeight="1">
      <c r="A21" s="116" t="s">
        <v>29</v>
      </c>
      <c r="B21" s="116"/>
      <c r="C21" s="116"/>
      <c r="D21" s="49">
        <v>0</v>
      </c>
      <c r="E21" s="62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2"/>
      <c r="AC21" s="2"/>
    </row>
    <row r="22" spans="1:29" ht="18" customHeight="1">
      <c r="A22" s="36" t="s">
        <v>36</v>
      </c>
      <c r="B22" s="141" t="s">
        <v>71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2"/>
      <c r="AC22" s="2"/>
    </row>
    <row r="23" spans="1:29" ht="18" customHeight="1">
      <c r="A23" s="36" t="s">
        <v>77</v>
      </c>
      <c r="B23" s="128" t="s">
        <v>78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2"/>
      <c r="AC23" s="2"/>
    </row>
    <row r="24" spans="1:29" ht="36" customHeight="1">
      <c r="A24" s="52" t="s">
        <v>102</v>
      </c>
      <c r="B24" s="37" t="s">
        <v>101</v>
      </c>
      <c r="C24" s="37" t="s">
        <v>137</v>
      </c>
      <c r="D24" s="58">
        <v>642.42</v>
      </c>
      <c r="E24" s="58">
        <f>D24</f>
        <v>642.42</v>
      </c>
      <c r="F24" s="63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8">
        <f>E24</f>
        <v>642.42</v>
      </c>
      <c r="N24" s="58">
        <v>0</v>
      </c>
      <c r="O24" s="58">
        <v>0</v>
      </c>
      <c r="P24" s="58">
        <v>0</v>
      </c>
      <c r="Q24" s="58">
        <f>N24/2</f>
        <v>0</v>
      </c>
      <c r="R24" s="58">
        <f>E24</f>
        <v>642.42</v>
      </c>
      <c r="S24" s="58">
        <f>D24/T24*12</f>
        <v>295.59202453987734</v>
      </c>
      <c r="T24" s="50">
        <v>26.08</v>
      </c>
      <c r="U24" s="50">
        <v>4.6</v>
      </c>
      <c r="V24" s="50">
        <v>26.08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2"/>
      <c r="AC24" s="2"/>
    </row>
    <row r="25" spans="1:29" ht="18" customHeight="1">
      <c r="A25" s="129" t="s">
        <v>79</v>
      </c>
      <c r="B25" s="129"/>
      <c r="C25" s="129"/>
      <c r="D25" s="62">
        <f>D24</f>
        <v>642.42</v>
      </c>
      <c r="E25" s="62">
        <f aca="true" t="shared" si="0" ref="E25:S25">E24</f>
        <v>642.42</v>
      </c>
      <c r="F25" s="62">
        <f t="shared" si="0"/>
        <v>0</v>
      </c>
      <c r="G25" s="62">
        <f t="shared" si="0"/>
        <v>0</v>
      </c>
      <c r="H25" s="62">
        <f t="shared" si="0"/>
        <v>0</v>
      </c>
      <c r="I25" s="62">
        <f t="shared" si="0"/>
        <v>0</v>
      </c>
      <c r="J25" s="62">
        <f t="shared" si="0"/>
        <v>0</v>
      </c>
      <c r="K25" s="62">
        <f t="shared" si="0"/>
        <v>0</v>
      </c>
      <c r="L25" s="62">
        <f t="shared" si="0"/>
        <v>0</v>
      </c>
      <c r="M25" s="62">
        <f t="shared" si="0"/>
        <v>642.42</v>
      </c>
      <c r="N25" s="62">
        <f t="shared" si="0"/>
        <v>0</v>
      </c>
      <c r="O25" s="62">
        <f t="shared" si="0"/>
        <v>0</v>
      </c>
      <c r="P25" s="62">
        <f t="shared" si="0"/>
        <v>0</v>
      </c>
      <c r="Q25" s="62">
        <f t="shared" si="0"/>
        <v>0</v>
      </c>
      <c r="R25" s="62">
        <f t="shared" si="0"/>
        <v>642.42</v>
      </c>
      <c r="S25" s="62">
        <f t="shared" si="0"/>
        <v>295.59202453987734</v>
      </c>
      <c r="T25" s="51">
        <f aca="true" t="shared" si="1" ref="T25:AA25">T24</f>
        <v>26.08</v>
      </c>
      <c r="U25" s="51">
        <f t="shared" si="1"/>
        <v>4.6</v>
      </c>
      <c r="V25" s="51">
        <f t="shared" si="1"/>
        <v>26.08</v>
      </c>
      <c r="W25" s="51">
        <f t="shared" si="1"/>
        <v>0</v>
      </c>
      <c r="X25" s="51">
        <f t="shared" si="1"/>
        <v>0</v>
      </c>
      <c r="Y25" s="51">
        <f t="shared" si="1"/>
        <v>0</v>
      </c>
      <c r="Z25" s="51">
        <f t="shared" si="1"/>
        <v>0</v>
      </c>
      <c r="AA25" s="51">
        <f t="shared" si="1"/>
        <v>0</v>
      </c>
      <c r="AB25" s="2"/>
      <c r="AC25" s="2"/>
    </row>
    <row r="26" spans="1:29" ht="18" customHeight="1">
      <c r="A26" s="36" t="s">
        <v>80</v>
      </c>
      <c r="B26" s="128" t="s">
        <v>81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2"/>
      <c r="AC26" s="2"/>
    </row>
    <row r="27" spans="1:29" ht="18" customHeight="1">
      <c r="A27" s="38"/>
      <c r="B27" s="38"/>
      <c r="C27" s="38"/>
      <c r="D27" s="47">
        <v>0</v>
      </c>
      <c r="E27" s="5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2"/>
      <c r="AC27" s="2"/>
    </row>
    <row r="28" spans="1:29" ht="18" customHeight="1">
      <c r="A28" s="129" t="s">
        <v>82</v>
      </c>
      <c r="B28" s="129"/>
      <c r="C28" s="129"/>
      <c r="D28" s="49">
        <v>0</v>
      </c>
      <c r="E28" s="62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2"/>
      <c r="AC28" s="2"/>
    </row>
    <row r="29" spans="1:29" ht="18" customHeight="1">
      <c r="A29" s="36" t="s">
        <v>83</v>
      </c>
      <c r="B29" s="128" t="s">
        <v>84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2"/>
      <c r="AC29" s="2"/>
    </row>
    <row r="30" spans="1:29" ht="18" customHeight="1">
      <c r="A30" s="38"/>
      <c r="B30" s="38"/>
      <c r="C30" s="38"/>
      <c r="D30" s="47">
        <v>0</v>
      </c>
      <c r="E30" s="5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2"/>
      <c r="AC30" s="2"/>
    </row>
    <row r="31" spans="1:29" ht="18" customHeight="1">
      <c r="A31" s="129" t="s">
        <v>85</v>
      </c>
      <c r="B31" s="129"/>
      <c r="C31" s="129"/>
      <c r="D31" s="49">
        <v>0</v>
      </c>
      <c r="E31" s="62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2"/>
      <c r="AC31" s="2"/>
    </row>
    <row r="32" spans="1:29" ht="18" customHeight="1">
      <c r="A32" s="130" t="s">
        <v>30</v>
      </c>
      <c r="B32" s="130"/>
      <c r="C32" s="130"/>
      <c r="D32" s="51">
        <f>D25+D28+D31</f>
        <v>642.42</v>
      </c>
      <c r="E32" s="62">
        <f aca="true" t="shared" si="2" ref="E32:AA32">E25+E28+E31</f>
        <v>642.42</v>
      </c>
      <c r="F32" s="51">
        <f t="shared" si="2"/>
        <v>0</v>
      </c>
      <c r="G32" s="51">
        <f t="shared" si="2"/>
        <v>0</v>
      </c>
      <c r="H32" s="51">
        <f t="shared" si="2"/>
        <v>0</v>
      </c>
      <c r="I32" s="51">
        <f t="shared" si="2"/>
        <v>0</v>
      </c>
      <c r="J32" s="51">
        <f t="shared" si="2"/>
        <v>0</v>
      </c>
      <c r="K32" s="51">
        <f t="shared" si="2"/>
        <v>0</v>
      </c>
      <c r="L32" s="51">
        <f t="shared" si="2"/>
        <v>0</v>
      </c>
      <c r="M32" s="51">
        <f t="shared" si="2"/>
        <v>642.42</v>
      </c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642.42</v>
      </c>
      <c r="S32" s="51">
        <f t="shared" si="2"/>
        <v>295.59202453987734</v>
      </c>
      <c r="T32" s="51">
        <f t="shared" si="2"/>
        <v>26.08</v>
      </c>
      <c r="U32" s="51">
        <f t="shared" si="2"/>
        <v>4.6</v>
      </c>
      <c r="V32" s="51">
        <f t="shared" si="2"/>
        <v>26.08</v>
      </c>
      <c r="W32" s="51">
        <f t="shared" si="2"/>
        <v>0</v>
      </c>
      <c r="X32" s="51">
        <f t="shared" si="2"/>
        <v>0</v>
      </c>
      <c r="Y32" s="51">
        <f t="shared" si="2"/>
        <v>0</v>
      </c>
      <c r="Z32" s="51">
        <f t="shared" si="2"/>
        <v>0</v>
      </c>
      <c r="AA32" s="51">
        <f t="shared" si="2"/>
        <v>0</v>
      </c>
      <c r="AB32" s="2"/>
      <c r="AC32" s="2"/>
    </row>
    <row r="33" spans="1:29" ht="12">
      <c r="A33" s="20" t="s">
        <v>74</v>
      </c>
      <c r="B33" s="25"/>
      <c r="C33" s="105" t="s">
        <v>22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24"/>
      <c r="AC33" s="24"/>
    </row>
    <row r="34" spans="1:31" s="82" customFormat="1" ht="27.75" customHeight="1">
      <c r="A34" s="72" t="s">
        <v>103</v>
      </c>
      <c r="B34" s="78" t="s">
        <v>104</v>
      </c>
      <c r="C34" s="79" t="s">
        <v>105</v>
      </c>
      <c r="D34" s="58">
        <v>94.04</v>
      </c>
      <c r="E34" s="58">
        <f>D34</f>
        <v>94.04</v>
      </c>
      <c r="F34" s="59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f>E34</f>
        <v>94.04</v>
      </c>
      <c r="N34" s="58">
        <v>0</v>
      </c>
      <c r="O34" s="58">
        <v>0</v>
      </c>
      <c r="P34" s="58">
        <v>0</v>
      </c>
      <c r="Q34" s="58">
        <v>0</v>
      </c>
      <c r="R34" s="58">
        <f>M34</f>
        <v>94.04</v>
      </c>
      <c r="S34" s="58">
        <f>D34/T34*12</f>
        <v>71.46801773274225</v>
      </c>
      <c r="T34" s="58">
        <v>15.79</v>
      </c>
      <c r="U34" s="58">
        <v>2.789</v>
      </c>
      <c r="V34" s="58">
        <v>15.79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80"/>
      <c r="AC34" s="80"/>
      <c r="AD34" s="81"/>
      <c r="AE34" s="81"/>
    </row>
    <row r="35" spans="1:29" ht="15" customHeight="1">
      <c r="A35" s="116" t="s">
        <v>31</v>
      </c>
      <c r="B35" s="116"/>
      <c r="C35" s="116"/>
      <c r="D35" s="49">
        <f>D34</f>
        <v>94.04</v>
      </c>
      <c r="E35" s="62">
        <f aca="true" t="shared" si="3" ref="E35:AA35">E34</f>
        <v>94.04</v>
      </c>
      <c r="F35" s="49">
        <f t="shared" si="3"/>
        <v>0</v>
      </c>
      <c r="G35" s="49">
        <f t="shared" si="3"/>
        <v>0</v>
      </c>
      <c r="H35" s="49">
        <f t="shared" si="3"/>
        <v>0</v>
      </c>
      <c r="I35" s="49">
        <f t="shared" si="3"/>
        <v>0</v>
      </c>
      <c r="J35" s="49">
        <f t="shared" si="3"/>
        <v>0</v>
      </c>
      <c r="K35" s="49">
        <f t="shared" si="3"/>
        <v>0</v>
      </c>
      <c r="L35" s="49">
        <f t="shared" si="3"/>
        <v>0</v>
      </c>
      <c r="M35" s="49">
        <f t="shared" si="3"/>
        <v>94.04</v>
      </c>
      <c r="N35" s="49">
        <f t="shared" si="3"/>
        <v>0</v>
      </c>
      <c r="O35" s="49">
        <f t="shared" si="3"/>
        <v>0</v>
      </c>
      <c r="P35" s="49">
        <f t="shared" si="3"/>
        <v>0</v>
      </c>
      <c r="Q35" s="49">
        <f t="shared" si="3"/>
        <v>0</v>
      </c>
      <c r="R35" s="49">
        <f t="shared" si="3"/>
        <v>94.04</v>
      </c>
      <c r="S35" s="49">
        <f t="shared" si="3"/>
        <v>71.46801773274225</v>
      </c>
      <c r="T35" s="49">
        <f t="shared" si="3"/>
        <v>15.79</v>
      </c>
      <c r="U35" s="49">
        <f t="shared" si="3"/>
        <v>2.789</v>
      </c>
      <c r="V35" s="49">
        <f t="shared" si="3"/>
        <v>15.79</v>
      </c>
      <c r="W35" s="49">
        <f t="shared" si="3"/>
        <v>0</v>
      </c>
      <c r="X35" s="49">
        <f t="shared" si="3"/>
        <v>0</v>
      </c>
      <c r="Y35" s="49">
        <f t="shared" si="3"/>
        <v>0</v>
      </c>
      <c r="Z35" s="49">
        <f t="shared" si="3"/>
        <v>0</v>
      </c>
      <c r="AA35" s="49">
        <f t="shared" si="3"/>
        <v>0</v>
      </c>
      <c r="AB35" s="19"/>
      <c r="AC35" s="19"/>
    </row>
    <row r="36" spans="1:29" ht="15.75" customHeight="1">
      <c r="A36" s="20" t="s">
        <v>86</v>
      </c>
      <c r="B36" s="105" t="s">
        <v>56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2"/>
      <c r="AC36" s="2"/>
    </row>
    <row r="37" spans="1:29" ht="12">
      <c r="A37" s="4"/>
      <c r="B37" s="1"/>
      <c r="C37" s="26"/>
      <c r="D37" s="47">
        <v>0</v>
      </c>
      <c r="E37" s="5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19"/>
      <c r="AC37" s="19"/>
    </row>
    <row r="38" spans="1:29" ht="15.75" customHeight="1">
      <c r="A38" s="116" t="s">
        <v>32</v>
      </c>
      <c r="B38" s="105"/>
      <c r="C38" s="105"/>
      <c r="D38" s="49">
        <v>0</v>
      </c>
      <c r="E38" s="62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24"/>
      <c r="AC38" s="24"/>
    </row>
    <row r="39" spans="1:29" ht="12">
      <c r="A39" s="20" t="s">
        <v>34</v>
      </c>
      <c r="B39" s="105" t="s">
        <v>17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24"/>
      <c r="AC39" s="24"/>
    </row>
    <row r="40" spans="1:29" ht="12">
      <c r="A40" s="4"/>
      <c r="B40" s="1"/>
      <c r="C40" s="26"/>
      <c r="D40" s="47">
        <v>0</v>
      </c>
      <c r="E40" s="5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24"/>
      <c r="AC40" s="24"/>
    </row>
    <row r="41" spans="1:29" ht="17.25" customHeight="1">
      <c r="A41" s="116" t="s">
        <v>33</v>
      </c>
      <c r="B41" s="116"/>
      <c r="C41" s="116"/>
      <c r="D41" s="49">
        <v>0</v>
      </c>
      <c r="E41" s="62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24"/>
      <c r="AC41" s="24"/>
    </row>
    <row r="42" spans="1:27" ht="15" customHeight="1">
      <c r="A42" s="20" t="s">
        <v>43</v>
      </c>
      <c r="B42" s="25"/>
      <c r="C42" s="140" t="s">
        <v>16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</row>
    <row r="43" spans="1:29" ht="12">
      <c r="A43" s="4"/>
      <c r="B43" s="1"/>
      <c r="C43" s="26"/>
      <c r="D43" s="47">
        <v>0</v>
      </c>
      <c r="E43" s="5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24"/>
      <c r="AC43" s="24"/>
    </row>
    <row r="44" spans="1:29" ht="14.25" customHeight="1">
      <c r="A44" s="116" t="s">
        <v>35</v>
      </c>
      <c r="B44" s="105"/>
      <c r="C44" s="105"/>
      <c r="D44" s="49">
        <v>0</v>
      </c>
      <c r="E44" s="62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2"/>
      <c r="AC44" s="2"/>
    </row>
    <row r="45" spans="1:27" ht="12">
      <c r="A45" s="4" t="s">
        <v>87</v>
      </c>
      <c r="B45" s="1"/>
      <c r="C45" s="105" t="s">
        <v>18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31" s="82" customFormat="1" ht="24">
      <c r="A46" s="72" t="s">
        <v>111</v>
      </c>
      <c r="B46" s="55" t="s">
        <v>106</v>
      </c>
      <c r="C46" s="57" t="s">
        <v>116</v>
      </c>
      <c r="D46" s="58">
        <v>370.83</v>
      </c>
      <c r="E46" s="58">
        <f>D46</f>
        <v>370.83</v>
      </c>
      <c r="F46" s="58">
        <v>0</v>
      </c>
      <c r="G46" s="59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f>E46</f>
        <v>370.83</v>
      </c>
      <c r="O46" s="58">
        <v>0</v>
      </c>
      <c r="P46" s="58">
        <v>0</v>
      </c>
      <c r="Q46" s="58">
        <f>N46/2</f>
        <v>185.415</v>
      </c>
      <c r="R46" s="58">
        <f>Q46</f>
        <v>185.415</v>
      </c>
      <c r="S46" s="58">
        <f>D46/T46*12</f>
        <v>23.871895284587737</v>
      </c>
      <c r="T46" s="58">
        <v>186.41</v>
      </c>
      <c r="U46" s="58">
        <v>30.66</v>
      </c>
      <c r="V46" s="58">
        <v>186.41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81"/>
      <c r="AC46" s="81"/>
      <c r="AD46" s="81"/>
      <c r="AE46" s="81"/>
    </row>
    <row r="47" spans="1:31" s="82" customFormat="1" ht="24.75" customHeight="1">
      <c r="A47" s="72" t="s">
        <v>112</v>
      </c>
      <c r="B47" s="55" t="s">
        <v>107</v>
      </c>
      <c r="C47" s="57" t="s">
        <v>117</v>
      </c>
      <c r="D47" s="58">
        <v>300</v>
      </c>
      <c r="E47" s="58">
        <f>D47</f>
        <v>300</v>
      </c>
      <c r="F47" s="58">
        <v>0</v>
      </c>
      <c r="G47" s="59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f>E47</f>
        <v>300</v>
      </c>
      <c r="N47" s="58">
        <v>0</v>
      </c>
      <c r="O47" s="58">
        <v>0</v>
      </c>
      <c r="P47" s="58">
        <v>0</v>
      </c>
      <c r="Q47" s="58">
        <v>173</v>
      </c>
      <c r="R47" s="58">
        <v>127</v>
      </c>
      <c r="S47" s="58">
        <f>D47/T47*12</f>
        <v>16.898235073225685</v>
      </c>
      <c r="T47" s="58">
        <v>213.04</v>
      </c>
      <c r="U47" s="58">
        <v>35.04</v>
      </c>
      <c r="V47" s="58">
        <v>213.04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81"/>
      <c r="AC47" s="81"/>
      <c r="AD47" s="81"/>
      <c r="AE47" s="81"/>
    </row>
    <row r="48" spans="1:27" ht="18.75" customHeight="1">
      <c r="A48" s="20" t="s">
        <v>113</v>
      </c>
      <c r="B48" s="56" t="s">
        <v>108</v>
      </c>
      <c r="C48" s="60" t="s">
        <v>117</v>
      </c>
      <c r="D48" s="58">
        <v>53.7</v>
      </c>
      <c r="E48" s="58">
        <f>D48</f>
        <v>53.7</v>
      </c>
      <c r="F48" s="58">
        <v>0</v>
      </c>
      <c r="G48" s="59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f>E48</f>
        <v>53.7</v>
      </c>
      <c r="N48" s="58">
        <v>0</v>
      </c>
      <c r="O48" s="58">
        <v>0</v>
      </c>
      <c r="P48" s="58">
        <v>0</v>
      </c>
      <c r="Q48" s="58">
        <v>0</v>
      </c>
      <c r="R48" s="58">
        <f>E48</f>
        <v>53.7</v>
      </c>
      <c r="S48" s="58">
        <f>D48/T48*12</f>
        <v>120.90056285178237</v>
      </c>
      <c r="T48" s="47">
        <v>5.33</v>
      </c>
      <c r="U48" s="47">
        <v>0.432</v>
      </c>
      <c r="V48" s="47">
        <v>5.33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</row>
    <row r="49" spans="1:31" s="82" customFormat="1" ht="48">
      <c r="A49" s="72" t="s">
        <v>114</v>
      </c>
      <c r="B49" s="54" t="s">
        <v>109</v>
      </c>
      <c r="C49" s="57" t="s">
        <v>118</v>
      </c>
      <c r="D49" s="58">
        <v>195.97</v>
      </c>
      <c r="E49" s="58">
        <f>D49</f>
        <v>195.97</v>
      </c>
      <c r="F49" s="58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f>E49</f>
        <v>195.97</v>
      </c>
      <c r="O49" s="58">
        <v>0</v>
      </c>
      <c r="P49" s="58">
        <f>M49/2</f>
        <v>0</v>
      </c>
      <c r="Q49" s="58">
        <f>N49/2</f>
        <v>97.985</v>
      </c>
      <c r="R49" s="58">
        <f>Q49</f>
        <v>97.985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81"/>
      <c r="AC49" s="81"/>
      <c r="AD49" s="81"/>
      <c r="AE49" s="81"/>
    </row>
    <row r="50" spans="1:29" ht="36">
      <c r="A50" s="20" t="s">
        <v>115</v>
      </c>
      <c r="B50" s="54" t="s">
        <v>110</v>
      </c>
      <c r="C50" s="53" t="s">
        <v>119</v>
      </c>
      <c r="D50" s="58">
        <v>6568.065</v>
      </c>
      <c r="E50" s="58">
        <v>0</v>
      </c>
      <c r="F50" s="59">
        <f>D50</f>
        <v>6568.065</v>
      </c>
      <c r="G50" s="59">
        <f>E50</f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f>F50</f>
        <v>6568.065</v>
      </c>
      <c r="N50" s="59">
        <v>0</v>
      </c>
      <c r="O50" s="58">
        <v>0</v>
      </c>
      <c r="P50" s="58">
        <f>CEILING(M50/2,0.01)</f>
        <v>3284.04</v>
      </c>
      <c r="Q50" s="58">
        <v>0</v>
      </c>
      <c r="R50" s="58">
        <v>3284.03</v>
      </c>
      <c r="S50" s="58">
        <f>D50/T50*12</f>
        <v>26.77209501390969</v>
      </c>
      <c r="T50" s="47">
        <v>2943.99</v>
      </c>
      <c r="U50" s="47">
        <v>644.2</v>
      </c>
      <c r="V50" s="47">
        <v>2943.99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24"/>
      <c r="AC50" s="24"/>
    </row>
    <row r="51" spans="1:29" ht="15.75" customHeight="1">
      <c r="A51" s="116" t="s">
        <v>44</v>
      </c>
      <c r="B51" s="116"/>
      <c r="C51" s="116"/>
      <c r="D51" s="64">
        <f>SUM(D46:D50)</f>
        <v>7488.565</v>
      </c>
      <c r="E51" s="88">
        <f aca="true" t="shared" si="4" ref="E51:AA51">SUM(E46:E50)</f>
        <v>920.5</v>
      </c>
      <c r="F51" s="64">
        <f t="shared" si="4"/>
        <v>6568.065</v>
      </c>
      <c r="G51" s="64">
        <f t="shared" si="4"/>
        <v>0</v>
      </c>
      <c r="H51" s="64">
        <f t="shared" si="4"/>
        <v>0</v>
      </c>
      <c r="I51" s="64">
        <f t="shared" si="4"/>
        <v>0</v>
      </c>
      <c r="J51" s="64">
        <f t="shared" si="4"/>
        <v>0</v>
      </c>
      <c r="K51" s="64">
        <f t="shared" si="4"/>
        <v>0</v>
      </c>
      <c r="L51" s="64">
        <f t="shared" si="4"/>
        <v>0</v>
      </c>
      <c r="M51" s="64">
        <f t="shared" si="4"/>
        <v>6921.764999999999</v>
      </c>
      <c r="N51" s="64">
        <f t="shared" si="4"/>
        <v>566.8</v>
      </c>
      <c r="O51" s="64">
        <f t="shared" si="4"/>
        <v>0</v>
      </c>
      <c r="P51" s="64">
        <f t="shared" si="4"/>
        <v>3284.04</v>
      </c>
      <c r="Q51" s="64">
        <f t="shared" si="4"/>
        <v>456.4</v>
      </c>
      <c r="R51" s="64">
        <f t="shared" si="4"/>
        <v>3748.13</v>
      </c>
      <c r="S51" s="64">
        <f t="shared" si="4"/>
        <v>188.4427882235055</v>
      </c>
      <c r="T51" s="49">
        <f t="shared" si="4"/>
        <v>3348.7699999999995</v>
      </c>
      <c r="U51" s="49">
        <f t="shared" si="4"/>
        <v>710.3320000000001</v>
      </c>
      <c r="V51" s="49">
        <f t="shared" si="4"/>
        <v>3348.7699999999995</v>
      </c>
      <c r="W51" s="49">
        <f t="shared" si="4"/>
        <v>0</v>
      </c>
      <c r="X51" s="49">
        <f t="shared" si="4"/>
        <v>0</v>
      </c>
      <c r="Y51" s="49">
        <f t="shared" si="4"/>
        <v>0</v>
      </c>
      <c r="Z51" s="49">
        <f t="shared" si="4"/>
        <v>0</v>
      </c>
      <c r="AA51" s="49">
        <f t="shared" si="4"/>
        <v>0</v>
      </c>
      <c r="AB51" s="2"/>
      <c r="AC51" s="2"/>
    </row>
    <row r="52" spans="1:29" ht="12">
      <c r="A52" s="116" t="s">
        <v>23</v>
      </c>
      <c r="B52" s="116"/>
      <c r="C52" s="116"/>
      <c r="D52" s="64">
        <f>D21+D32+D35+D38+D41+D44+D51</f>
        <v>8225.025</v>
      </c>
      <c r="E52" s="88">
        <f aca="true" t="shared" si="5" ref="E52:AA52">E21+E32+E35+E38+E41+E44+E51</f>
        <v>1656.96</v>
      </c>
      <c r="F52" s="64">
        <f t="shared" si="5"/>
        <v>6568.065</v>
      </c>
      <c r="G52" s="64">
        <f t="shared" si="5"/>
        <v>0</v>
      </c>
      <c r="H52" s="64">
        <f t="shared" si="5"/>
        <v>0</v>
      </c>
      <c r="I52" s="64">
        <f t="shared" si="5"/>
        <v>0</v>
      </c>
      <c r="J52" s="64">
        <f t="shared" si="5"/>
        <v>0</v>
      </c>
      <c r="K52" s="64">
        <f t="shared" si="5"/>
        <v>0</v>
      </c>
      <c r="L52" s="64">
        <f t="shared" si="5"/>
        <v>0</v>
      </c>
      <c r="M52" s="64">
        <f t="shared" si="5"/>
        <v>7658.224999999999</v>
      </c>
      <c r="N52" s="64">
        <f t="shared" si="5"/>
        <v>566.8</v>
      </c>
      <c r="O52" s="64">
        <f t="shared" si="5"/>
        <v>0</v>
      </c>
      <c r="P52" s="64">
        <f t="shared" si="5"/>
        <v>3284.04</v>
      </c>
      <c r="Q52" s="64">
        <f t="shared" si="5"/>
        <v>456.4</v>
      </c>
      <c r="R52" s="64">
        <f t="shared" si="5"/>
        <v>4484.59</v>
      </c>
      <c r="S52" s="64">
        <f t="shared" si="5"/>
        <v>555.5028304961252</v>
      </c>
      <c r="T52" s="49">
        <f t="shared" si="5"/>
        <v>3390.6399999999994</v>
      </c>
      <c r="U52" s="49">
        <f t="shared" si="5"/>
        <v>717.7210000000001</v>
      </c>
      <c r="V52" s="49">
        <f t="shared" si="5"/>
        <v>3390.6399999999994</v>
      </c>
      <c r="W52" s="49">
        <f t="shared" si="5"/>
        <v>0</v>
      </c>
      <c r="X52" s="49">
        <f t="shared" si="5"/>
        <v>0</v>
      </c>
      <c r="Y52" s="49">
        <f t="shared" si="5"/>
        <v>0</v>
      </c>
      <c r="Z52" s="49">
        <f t="shared" si="5"/>
        <v>0</v>
      </c>
      <c r="AA52" s="49">
        <f t="shared" si="5"/>
        <v>0</v>
      </c>
      <c r="AB52" s="24"/>
      <c r="AC52" s="24"/>
    </row>
    <row r="53" spans="1:29" ht="15.75" customHeight="1">
      <c r="A53" s="27" t="s">
        <v>19</v>
      </c>
      <c r="B53" s="28"/>
      <c r="C53" s="135" t="s">
        <v>69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7"/>
      <c r="AB53" s="24"/>
      <c r="AC53" s="24"/>
    </row>
    <row r="54" spans="1:29" ht="17.25" customHeight="1">
      <c r="A54" s="4" t="s">
        <v>38</v>
      </c>
      <c r="B54" s="29"/>
      <c r="C54" s="142" t="s">
        <v>58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4"/>
      <c r="AB54" s="2"/>
      <c r="AC54" s="2"/>
    </row>
    <row r="55" spans="1:29" ht="17.25" customHeight="1">
      <c r="A55" s="4"/>
      <c r="B55" s="1"/>
      <c r="C55" s="46"/>
      <c r="D55" s="47">
        <v>0</v>
      </c>
      <c r="E55" s="5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2"/>
      <c r="AC55" s="2"/>
    </row>
    <row r="56" spans="1:29" ht="12">
      <c r="A56" s="126" t="s">
        <v>40</v>
      </c>
      <c r="B56" s="126"/>
      <c r="C56" s="126"/>
      <c r="D56" s="49">
        <v>0</v>
      </c>
      <c r="E56" s="62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24"/>
      <c r="AC56" s="24"/>
    </row>
    <row r="57" spans="1:29" ht="14.25" customHeight="1">
      <c r="A57" s="4" t="s">
        <v>39</v>
      </c>
      <c r="B57" s="142" t="s">
        <v>59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2"/>
      <c r="AC57" s="2"/>
    </row>
    <row r="58" spans="1:29" ht="15" customHeight="1">
      <c r="A58" s="4"/>
      <c r="B58" s="1"/>
      <c r="C58" s="22"/>
      <c r="D58" s="47">
        <v>0</v>
      </c>
      <c r="E58" s="5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2"/>
      <c r="AC58" s="2"/>
    </row>
    <row r="59" spans="1:27" ht="12">
      <c r="A59" s="123" t="s">
        <v>41</v>
      </c>
      <c r="B59" s="124"/>
      <c r="C59" s="125"/>
      <c r="D59" s="49">
        <v>0</v>
      </c>
      <c r="E59" s="62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</row>
    <row r="60" spans="1:27" ht="12">
      <c r="A60" s="30" t="s">
        <v>45</v>
      </c>
      <c r="B60" s="132" t="s">
        <v>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4"/>
    </row>
    <row r="61" spans="1:27" ht="11.25" customHeight="1">
      <c r="A61" s="4"/>
      <c r="B61" s="1"/>
      <c r="C61" s="22"/>
      <c r="D61" s="47">
        <v>0</v>
      </c>
      <c r="E61" s="5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</row>
    <row r="62" spans="1:27" ht="10.5" customHeight="1">
      <c r="A62" s="116" t="s">
        <v>46</v>
      </c>
      <c r="B62" s="116"/>
      <c r="C62" s="116"/>
      <c r="D62" s="49">
        <v>0</v>
      </c>
      <c r="E62" s="62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</row>
    <row r="63" spans="1:29" ht="17.25" customHeight="1">
      <c r="A63" s="20" t="s">
        <v>42</v>
      </c>
      <c r="B63" s="153" t="s">
        <v>17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5"/>
      <c r="AB63" s="2"/>
      <c r="AC63" s="2"/>
    </row>
    <row r="64" spans="1:29" ht="17.25" customHeight="1">
      <c r="A64" s="17"/>
      <c r="B64" s="31"/>
      <c r="C64" s="31"/>
      <c r="D64" s="47">
        <v>0</v>
      </c>
      <c r="E64" s="5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2"/>
      <c r="AC64" s="2"/>
    </row>
    <row r="65" spans="1:27" ht="12">
      <c r="A65" s="123" t="s">
        <v>47</v>
      </c>
      <c r="B65" s="124"/>
      <c r="C65" s="125"/>
      <c r="D65" s="49">
        <v>0</v>
      </c>
      <c r="E65" s="62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</row>
    <row r="66" spans="1:27" ht="12">
      <c r="A66" s="32" t="s">
        <v>48</v>
      </c>
      <c r="B66" s="132" t="s">
        <v>16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4"/>
    </row>
    <row r="67" spans="1:31" s="82" customFormat="1" ht="24" customHeight="1">
      <c r="A67" s="83" t="s">
        <v>120</v>
      </c>
      <c r="B67" s="53" t="s">
        <v>125</v>
      </c>
      <c r="C67" s="60" t="s">
        <v>117</v>
      </c>
      <c r="D67" s="58">
        <v>112.2</v>
      </c>
      <c r="E67" s="58">
        <f aca="true" t="shared" si="6" ref="E67:E72">D67</f>
        <v>112.2</v>
      </c>
      <c r="F67" s="58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58">
        <f>E67</f>
        <v>112.2</v>
      </c>
      <c r="N67" s="58">
        <v>0</v>
      </c>
      <c r="O67" s="58">
        <v>0</v>
      </c>
      <c r="P67" s="58">
        <v>0</v>
      </c>
      <c r="Q67" s="58">
        <v>0</v>
      </c>
      <c r="R67" s="58">
        <f>M67</f>
        <v>112.2</v>
      </c>
      <c r="S67" s="58">
        <f aca="true" t="shared" si="7" ref="S67:S72">D67/T67*12</f>
        <v>104.21052631578948</v>
      </c>
      <c r="T67" s="58">
        <v>12.92</v>
      </c>
      <c r="U67" s="58">
        <v>2.883</v>
      </c>
      <c r="V67" s="58">
        <v>12.92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81"/>
      <c r="AC67" s="81"/>
      <c r="AD67" s="81"/>
      <c r="AE67" s="81"/>
    </row>
    <row r="68" spans="1:27" ht="12">
      <c r="A68" s="32" t="s">
        <v>121</v>
      </c>
      <c r="B68" s="53" t="s">
        <v>126</v>
      </c>
      <c r="C68" s="60" t="s">
        <v>118</v>
      </c>
      <c r="D68" s="60">
        <v>238.05</v>
      </c>
      <c r="E68" s="60">
        <f t="shared" si="6"/>
        <v>238.05</v>
      </c>
      <c r="F68" s="58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58">
        <f>E68</f>
        <v>238.05</v>
      </c>
      <c r="N68" s="60">
        <v>0</v>
      </c>
      <c r="O68" s="58">
        <v>0</v>
      </c>
      <c r="P68" s="58">
        <v>0</v>
      </c>
      <c r="Q68" s="58">
        <v>0</v>
      </c>
      <c r="R68" s="58">
        <f>M68</f>
        <v>238.05</v>
      </c>
      <c r="S68" s="58">
        <f t="shared" si="7"/>
        <v>180.22712933753945</v>
      </c>
      <c r="T68" s="47">
        <v>15.85</v>
      </c>
      <c r="U68" s="47">
        <v>3.538</v>
      </c>
      <c r="V68" s="47">
        <v>15.85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</row>
    <row r="69" spans="1:31" s="82" customFormat="1" ht="17.25" customHeight="1">
      <c r="A69" s="83" t="s">
        <v>122</v>
      </c>
      <c r="B69" s="53" t="s">
        <v>127</v>
      </c>
      <c r="C69" s="60" t="s">
        <v>118</v>
      </c>
      <c r="D69" s="66">
        <v>210.93</v>
      </c>
      <c r="E69" s="66">
        <f t="shared" si="6"/>
        <v>210.93</v>
      </c>
      <c r="F69" s="58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6">
        <f>E69</f>
        <v>210.93</v>
      </c>
      <c r="N69" s="66">
        <v>0</v>
      </c>
      <c r="O69" s="66">
        <v>0</v>
      </c>
      <c r="P69" s="66">
        <v>0</v>
      </c>
      <c r="Q69" s="66">
        <v>0</v>
      </c>
      <c r="R69" s="66">
        <f>E69</f>
        <v>210.93</v>
      </c>
      <c r="S69" s="58">
        <f t="shared" si="7"/>
        <v>12.899602487004383</v>
      </c>
      <c r="T69" s="58">
        <v>196.22</v>
      </c>
      <c r="U69" s="58">
        <v>43.8</v>
      </c>
      <c r="V69" s="58">
        <v>196.22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81"/>
      <c r="AC69" s="81"/>
      <c r="AD69" s="81"/>
      <c r="AE69" s="81"/>
    </row>
    <row r="70" spans="1:27" ht="24">
      <c r="A70" s="32" t="s">
        <v>123</v>
      </c>
      <c r="B70" s="68" t="s">
        <v>128</v>
      </c>
      <c r="C70" s="60" t="s">
        <v>129</v>
      </c>
      <c r="D70" s="66">
        <v>216</v>
      </c>
      <c r="E70" s="66">
        <f t="shared" si="6"/>
        <v>216</v>
      </c>
      <c r="F70" s="58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6">
        <f>E70</f>
        <v>216</v>
      </c>
      <c r="N70" s="66">
        <v>0</v>
      </c>
      <c r="O70" s="66">
        <v>0</v>
      </c>
      <c r="P70" s="66">
        <v>0</v>
      </c>
      <c r="Q70" s="66">
        <v>108</v>
      </c>
      <c r="R70" s="66">
        <v>108</v>
      </c>
      <c r="S70" s="58">
        <f t="shared" si="7"/>
        <v>39.785111281657706</v>
      </c>
      <c r="T70" s="47">
        <v>65.15</v>
      </c>
      <c r="U70" s="47">
        <v>14.256</v>
      </c>
      <c r="V70" s="47">
        <v>65.15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</row>
    <row r="71" spans="1:27" ht="75" customHeight="1">
      <c r="A71" s="20" t="s">
        <v>124</v>
      </c>
      <c r="B71" s="69" t="s">
        <v>130</v>
      </c>
      <c r="C71" s="60" t="s">
        <v>118</v>
      </c>
      <c r="D71" s="66">
        <v>181.707</v>
      </c>
      <c r="E71" s="66">
        <f t="shared" si="6"/>
        <v>181.707</v>
      </c>
      <c r="F71" s="59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70">
        <v>0</v>
      </c>
      <c r="N71" s="66">
        <f>E71</f>
        <v>181.707</v>
      </c>
      <c r="O71" s="66">
        <v>0</v>
      </c>
      <c r="P71" s="66">
        <v>0</v>
      </c>
      <c r="Q71" s="66">
        <f>N71/2</f>
        <v>90.8535</v>
      </c>
      <c r="R71" s="66">
        <f>Q71</f>
        <v>90.8535</v>
      </c>
      <c r="S71" s="58">
        <f t="shared" si="7"/>
        <v>200.78121546961324</v>
      </c>
      <c r="T71" s="47">
        <v>10.86</v>
      </c>
      <c r="U71" s="47">
        <v>2.376</v>
      </c>
      <c r="V71" s="47">
        <v>10.86</v>
      </c>
      <c r="W71" s="47">
        <v>0</v>
      </c>
      <c r="X71" s="47">
        <v>0</v>
      </c>
      <c r="Y71" s="47">
        <v>0</v>
      </c>
      <c r="Z71" s="49">
        <v>0</v>
      </c>
      <c r="AA71" s="49">
        <v>0</v>
      </c>
    </row>
    <row r="72" spans="1:31" s="82" customFormat="1" ht="80.25" customHeight="1">
      <c r="A72" s="72" t="s">
        <v>136</v>
      </c>
      <c r="B72" s="69" t="s">
        <v>135</v>
      </c>
      <c r="C72" s="60" t="s">
        <v>118</v>
      </c>
      <c r="D72" s="66">
        <v>49.676</v>
      </c>
      <c r="E72" s="66">
        <f t="shared" si="6"/>
        <v>49.676</v>
      </c>
      <c r="F72" s="59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70">
        <v>0</v>
      </c>
      <c r="N72" s="66">
        <f>E72</f>
        <v>49.676</v>
      </c>
      <c r="O72" s="66">
        <v>0</v>
      </c>
      <c r="P72" s="66">
        <f>D72</f>
        <v>49.676</v>
      </c>
      <c r="Q72" s="66">
        <v>0</v>
      </c>
      <c r="R72" s="66">
        <v>0</v>
      </c>
      <c r="S72" s="58">
        <f t="shared" si="7"/>
        <v>0.17111707548117636</v>
      </c>
      <c r="T72" s="58">
        <v>3483.65</v>
      </c>
      <c r="U72" s="58">
        <v>777.6</v>
      </c>
      <c r="V72" s="58">
        <f>T72</f>
        <v>3483.65</v>
      </c>
      <c r="W72" s="58">
        <v>0</v>
      </c>
      <c r="X72" s="58">
        <v>0</v>
      </c>
      <c r="Y72" s="58">
        <v>0</v>
      </c>
      <c r="Z72" s="62">
        <v>0</v>
      </c>
      <c r="AA72" s="62">
        <v>0</v>
      </c>
      <c r="AB72" s="81"/>
      <c r="AC72" s="81"/>
      <c r="AD72" s="81"/>
      <c r="AE72" s="81"/>
    </row>
    <row r="73" spans="1:27" ht="16.5" customHeight="1">
      <c r="A73" s="123" t="s">
        <v>49</v>
      </c>
      <c r="B73" s="124"/>
      <c r="C73" s="125"/>
      <c r="D73" s="71">
        <f>SUM(D67:D72)</f>
        <v>1008.5630000000001</v>
      </c>
      <c r="E73" s="89">
        <f aca="true" t="shared" si="8" ref="E73:AA73">SUM(E67:E72)</f>
        <v>1008.5630000000001</v>
      </c>
      <c r="F73" s="71">
        <f t="shared" si="8"/>
        <v>0</v>
      </c>
      <c r="G73" s="71">
        <f t="shared" si="8"/>
        <v>0</v>
      </c>
      <c r="H73" s="71">
        <f t="shared" si="8"/>
        <v>0</v>
      </c>
      <c r="I73" s="71">
        <f t="shared" si="8"/>
        <v>0</v>
      </c>
      <c r="J73" s="71">
        <f t="shared" si="8"/>
        <v>0</v>
      </c>
      <c r="K73" s="71">
        <f t="shared" si="8"/>
        <v>0</v>
      </c>
      <c r="L73" s="71">
        <f t="shared" si="8"/>
        <v>0</v>
      </c>
      <c r="M73" s="71">
        <f t="shared" si="8"/>
        <v>777.1800000000001</v>
      </c>
      <c r="N73" s="71">
        <f t="shared" si="8"/>
        <v>231.38299999999998</v>
      </c>
      <c r="O73" s="71">
        <f t="shared" si="8"/>
        <v>0</v>
      </c>
      <c r="P73" s="71">
        <f t="shared" si="8"/>
        <v>49.676</v>
      </c>
      <c r="Q73" s="71">
        <f t="shared" si="8"/>
        <v>198.8535</v>
      </c>
      <c r="R73" s="71">
        <f t="shared" si="8"/>
        <v>760.0335</v>
      </c>
      <c r="S73" s="71">
        <f t="shared" si="8"/>
        <v>538.0747019670854</v>
      </c>
      <c r="T73" s="71">
        <f t="shared" si="8"/>
        <v>3784.65</v>
      </c>
      <c r="U73" s="71">
        <f t="shared" si="8"/>
        <v>844.453</v>
      </c>
      <c r="V73" s="71">
        <f t="shared" si="8"/>
        <v>3784.65</v>
      </c>
      <c r="W73" s="71">
        <f t="shared" si="8"/>
        <v>0</v>
      </c>
      <c r="X73" s="71">
        <f t="shared" si="8"/>
        <v>0</v>
      </c>
      <c r="Y73" s="71">
        <f t="shared" si="8"/>
        <v>0</v>
      </c>
      <c r="Z73" s="71">
        <f t="shared" si="8"/>
        <v>0</v>
      </c>
      <c r="AA73" s="71">
        <f t="shared" si="8"/>
        <v>0</v>
      </c>
    </row>
    <row r="74" spans="1:27" ht="0.75" customHeight="1" hidden="1">
      <c r="A74" s="23"/>
      <c r="B74" s="23"/>
      <c r="C74" s="23"/>
      <c r="D74" s="23"/>
      <c r="E74" s="90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5" customHeight="1">
      <c r="A75" s="25" t="s">
        <v>50</v>
      </c>
      <c r="B75" s="132" t="s">
        <v>18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4"/>
    </row>
    <row r="76" spans="1:27" ht="37.5" customHeight="1">
      <c r="A76" s="72" t="s">
        <v>131</v>
      </c>
      <c r="B76" s="73" t="s">
        <v>110</v>
      </c>
      <c r="C76" s="53" t="s">
        <v>119</v>
      </c>
      <c r="D76" s="74">
        <v>3235.017</v>
      </c>
      <c r="E76" s="58">
        <v>0</v>
      </c>
      <c r="F76" s="59">
        <f>D76</f>
        <v>3235.017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75">
        <f>F76</f>
        <v>3235.017</v>
      </c>
      <c r="N76" s="75">
        <v>0</v>
      </c>
      <c r="O76" s="75">
        <v>0</v>
      </c>
      <c r="P76" s="76">
        <f>M76/2</f>
        <v>1617.5085</v>
      </c>
      <c r="Q76" s="75">
        <v>0</v>
      </c>
      <c r="R76" s="76">
        <f>P76</f>
        <v>1617.5085</v>
      </c>
      <c r="S76" s="75">
        <f>D76/T76*12</f>
        <v>29.836907799674115</v>
      </c>
      <c r="T76" s="84">
        <v>1301.08</v>
      </c>
      <c r="U76" s="85">
        <v>284.71</v>
      </c>
      <c r="V76" s="84">
        <v>1301.08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</row>
    <row r="77" spans="1:27" ht="15" customHeight="1">
      <c r="A77" s="123" t="s">
        <v>51</v>
      </c>
      <c r="B77" s="124"/>
      <c r="C77" s="125"/>
      <c r="D77" s="77">
        <f>D76</f>
        <v>3235.017</v>
      </c>
      <c r="E77" s="91">
        <f aca="true" t="shared" si="9" ref="E77:AA77">E76</f>
        <v>0</v>
      </c>
      <c r="F77" s="77">
        <f t="shared" si="9"/>
        <v>3235.017</v>
      </c>
      <c r="G77" s="77">
        <f t="shared" si="9"/>
        <v>0</v>
      </c>
      <c r="H77" s="77">
        <f t="shared" si="9"/>
        <v>0</v>
      </c>
      <c r="I77" s="77">
        <f t="shared" si="9"/>
        <v>0</v>
      </c>
      <c r="J77" s="77">
        <f t="shared" si="9"/>
        <v>0</v>
      </c>
      <c r="K77" s="77">
        <f t="shared" si="9"/>
        <v>0</v>
      </c>
      <c r="L77" s="77">
        <f t="shared" si="9"/>
        <v>0</v>
      </c>
      <c r="M77" s="77">
        <f t="shared" si="9"/>
        <v>3235.017</v>
      </c>
      <c r="N77" s="77">
        <f t="shared" si="9"/>
        <v>0</v>
      </c>
      <c r="O77" s="77">
        <f t="shared" si="9"/>
        <v>0</v>
      </c>
      <c r="P77" s="77">
        <f t="shared" si="9"/>
        <v>1617.5085</v>
      </c>
      <c r="Q77" s="77">
        <f t="shared" si="9"/>
        <v>0</v>
      </c>
      <c r="R77" s="77">
        <f t="shared" si="9"/>
        <v>1617.5085</v>
      </c>
      <c r="S77" s="77">
        <f t="shared" si="9"/>
        <v>29.836907799674115</v>
      </c>
      <c r="T77" s="77">
        <f t="shared" si="9"/>
        <v>1301.08</v>
      </c>
      <c r="U77" s="77">
        <f t="shared" si="9"/>
        <v>284.71</v>
      </c>
      <c r="V77" s="77">
        <f t="shared" si="9"/>
        <v>1301.08</v>
      </c>
      <c r="W77" s="77">
        <f t="shared" si="9"/>
        <v>0</v>
      </c>
      <c r="X77" s="77">
        <f t="shared" si="9"/>
        <v>0</v>
      </c>
      <c r="Y77" s="77">
        <f t="shared" si="9"/>
        <v>0</v>
      </c>
      <c r="Z77" s="77">
        <f t="shared" si="9"/>
        <v>0</v>
      </c>
      <c r="AA77" s="77">
        <f t="shared" si="9"/>
        <v>0</v>
      </c>
    </row>
    <row r="78" spans="1:27" ht="12">
      <c r="A78" s="123" t="s">
        <v>24</v>
      </c>
      <c r="B78" s="124"/>
      <c r="C78" s="125"/>
      <c r="D78" s="64">
        <f>D56+D59+D62+D65+D73+D77</f>
        <v>4243.58</v>
      </c>
      <c r="E78" s="88">
        <f aca="true" t="shared" si="10" ref="E78:AA78">E56+E59+E62+E65+E73+E77</f>
        <v>1008.5630000000001</v>
      </c>
      <c r="F78" s="64">
        <f t="shared" si="10"/>
        <v>3235.017</v>
      </c>
      <c r="G78" s="64">
        <f t="shared" si="10"/>
        <v>0</v>
      </c>
      <c r="H78" s="64">
        <f t="shared" si="10"/>
        <v>0</v>
      </c>
      <c r="I78" s="64">
        <f t="shared" si="10"/>
        <v>0</v>
      </c>
      <c r="J78" s="64">
        <f t="shared" si="10"/>
        <v>0</v>
      </c>
      <c r="K78" s="64">
        <f t="shared" si="10"/>
        <v>0</v>
      </c>
      <c r="L78" s="64">
        <f t="shared" si="10"/>
        <v>0</v>
      </c>
      <c r="M78" s="64">
        <f t="shared" si="10"/>
        <v>4012.197</v>
      </c>
      <c r="N78" s="64">
        <f t="shared" si="10"/>
        <v>231.38299999999998</v>
      </c>
      <c r="O78" s="64">
        <f t="shared" si="10"/>
        <v>0</v>
      </c>
      <c r="P78" s="64">
        <f t="shared" si="10"/>
        <v>1667.1844999999998</v>
      </c>
      <c r="Q78" s="64">
        <f t="shared" si="10"/>
        <v>198.8535</v>
      </c>
      <c r="R78" s="64">
        <f t="shared" si="10"/>
        <v>2377.542</v>
      </c>
      <c r="S78" s="64">
        <f t="shared" si="10"/>
        <v>567.9116097667595</v>
      </c>
      <c r="T78" s="64">
        <f t="shared" si="10"/>
        <v>5085.73</v>
      </c>
      <c r="U78" s="64">
        <f>U56+U59+U62+U65+U73+U77</f>
        <v>1129.163</v>
      </c>
      <c r="V78" s="64">
        <f t="shared" si="10"/>
        <v>5085.73</v>
      </c>
      <c r="W78" s="64">
        <f t="shared" si="10"/>
        <v>0</v>
      </c>
      <c r="X78" s="64">
        <f t="shared" si="10"/>
        <v>0</v>
      </c>
      <c r="Y78" s="64">
        <f t="shared" si="10"/>
        <v>0</v>
      </c>
      <c r="Z78" s="64">
        <f t="shared" si="10"/>
        <v>0</v>
      </c>
      <c r="AA78" s="64">
        <f t="shared" si="10"/>
        <v>0</v>
      </c>
    </row>
    <row r="79" spans="1:27" ht="12">
      <c r="A79" s="145" t="s">
        <v>57</v>
      </c>
      <c r="B79" s="146"/>
      <c r="C79" s="147"/>
      <c r="D79" s="64">
        <f>D52+D78</f>
        <v>12468.605</v>
      </c>
      <c r="E79" s="88">
        <f aca="true" t="shared" si="11" ref="E79:AA79">E52+E78</f>
        <v>2665.523</v>
      </c>
      <c r="F79" s="64">
        <f t="shared" si="11"/>
        <v>9803.081999999999</v>
      </c>
      <c r="G79" s="64">
        <f t="shared" si="11"/>
        <v>0</v>
      </c>
      <c r="H79" s="64">
        <f t="shared" si="11"/>
        <v>0</v>
      </c>
      <c r="I79" s="64">
        <f t="shared" si="11"/>
        <v>0</v>
      </c>
      <c r="J79" s="64">
        <f t="shared" si="11"/>
        <v>0</v>
      </c>
      <c r="K79" s="64">
        <f t="shared" si="11"/>
        <v>0</v>
      </c>
      <c r="L79" s="64">
        <f t="shared" si="11"/>
        <v>0</v>
      </c>
      <c r="M79" s="64">
        <f t="shared" si="11"/>
        <v>11670.421999999999</v>
      </c>
      <c r="N79" s="64">
        <f t="shared" si="11"/>
        <v>798.183</v>
      </c>
      <c r="O79" s="64">
        <f t="shared" si="11"/>
        <v>0</v>
      </c>
      <c r="P79" s="64">
        <f t="shared" si="11"/>
        <v>4951.2245</v>
      </c>
      <c r="Q79" s="64">
        <f t="shared" si="11"/>
        <v>655.2535</v>
      </c>
      <c r="R79" s="64">
        <f t="shared" si="11"/>
        <v>6862.132</v>
      </c>
      <c r="S79" s="64">
        <f t="shared" si="11"/>
        <v>1123.4144402628847</v>
      </c>
      <c r="T79" s="64">
        <f t="shared" si="11"/>
        <v>8476.369999999999</v>
      </c>
      <c r="U79" s="64">
        <f t="shared" si="11"/>
        <v>1846.884</v>
      </c>
      <c r="V79" s="64">
        <f t="shared" si="11"/>
        <v>8476.369999999999</v>
      </c>
      <c r="W79" s="64">
        <f t="shared" si="11"/>
        <v>0</v>
      </c>
      <c r="X79" s="64">
        <f t="shared" si="11"/>
        <v>0</v>
      </c>
      <c r="Y79" s="64">
        <f t="shared" si="11"/>
        <v>0</v>
      </c>
      <c r="Z79" s="64">
        <f t="shared" si="11"/>
        <v>0</v>
      </c>
      <c r="AA79" s="64">
        <f t="shared" si="11"/>
        <v>0</v>
      </c>
    </row>
    <row r="80" spans="1:27" ht="12">
      <c r="A80" s="39" t="s">
        <v>27</v>
      </c>
      <c r="B80" s="5"/>
      <c r="C80" s="5"/>
      <c r="D80" s="5"/>
      <c r="E80" s="92"/>
      <c r="F80" s="6"/>
      <c r="G80" s="6"/>
      <c r="H80" s="6"/>
      <c r="I80" s="6"/>
      <c r="J80" s="6"/>
      <c r="K80" s="11"/>
      <c r="L80" s="11"/>
      <c r="M80" s="150"/>
      <c r="N80" s="150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2"/>
      <c r="AA80" s="40"/>
    </row>
    <row r="81" spans="1:27" ht="12">
      <c r="A81" s="41" t="s">
        <v>72</v>
      </c>
      <c r="B81" s="2"/>
      <c r="C81" s="24"/>
      <c r="D81" s="24"/>
      <c r="E81" s="80"/>
      <c r="F81" s="24"/>
      <c r="G81" s="24"/>
      <c r="H81" s="24"/>
      <c r="I81" s="24"/>
      <c r="J81" s="24"/>
      <c r="K81" s="24"/>
      <c r="L81" s="24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40"/>
    </row>
    <row r="82" spans="1:27" ht="12">
      <c r="A82" s="41" t="s">
        <v>73</v>
      </c>
      <c r="B82" s="34"/>
      <c r="C82" s="24"/>
      <c r="D82" s="24"/>
      <c r="E82" s="80"/>
      <c r="F82" s="24"/>
      <c r="G82" s="24"/>
      <c r="H82" s="24"/>
      <c r="I82" s="24"/>
      <c r="J82" s="24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40"/>
    </row>
    <row r="83" spans="1:27" ht="12">
      <c r="A83" s="148"/>
      <c r="B83" s="149"/>
      <c r="C83" s="149"/>
      <c r="D83" s="149"/>
      <c r="E83" s="8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40"/>
    </row>
    <row r="84" spans="1:27" ht="24" customHeight="1">
      <c r="A84" s="151" t="s">
        <v>134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40"/>
    </row>
    <row r="85" spans="1:27" ht="12.75" customHeight="1">
      <c r="A85" s="138" t="s">
        <v>20</v>
      </c>
      <c r="B85" s="139"/>
      <c r="C85" s="139"/>
      <c r="D85" s="131" t="s">
        <v>28</v>
      </c>
      <c r="E85" s="131"/>
      <c r="F85" s="131"/>
      <c r="G85" s="42"/>
      <c r="H85" s="131" t="s">
        <v>64</v>
      </c>
      <c r="I85" s="131"/>
      <c r="J85" s="131"/>
      <c r="K85" s="42"/>
      <c r="L85" s="4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33"/>
    </row>
  </sheetData>
  <sheetProtection/>
  <mergeCells count="84">
    <mergeCell ref="A21:C21"/>
    <mergeCell ref="A35:C35"/>
    <mergeCell ref="A77:C77"/>
    <mergeCell ref="A41:C41"/>
    <mergeCell ref="A62:C62"/>
    <mergeCell ref="B63:AA63"/>
    <mergeCell ref="B66:AA66"/>
    <mergeCell ref="A65:C65"/>
    <mergeCell ref="A52:C52"/>
    <mergeCell ref="A59:C59"/>
    <mergeCell ref="A79:C79"/>
    <mergeCell ref="D85:F85"/>
    <mergeCell ref="A83:D83"/>
    <mergeCell ref="M80:N80"/>
    <mergeCell ref="A84:L84"/>
    <mergeCell ref="A78:C78"/>
    <mergeCell ref="B22:AA22"/>
    <mergeCell ref="T12:T16"/>
    <mergeCell ref="B23:AA23"/>
    <mergeCell ref="B75:AA75"/>
    <mergeCell ref="B26:AA26"/>
    <mergeCell ref="B57:AA57"/>
    <mergeCell ref="C19:AA19"/>
    <mergeCell ref="C33:AA33"/>
    <mergeCell ref="A28:C28"/>
    <mergeCell ref="C54:AA54"/>
    <mergeCell ref="A38:C38"/>
    <mergeCell ref="H85:J85"/>
    <mergeCell ref="A31:C31"/>
    <mergeCell ref="B60:AA60"/>
    <mergeCell ref="C45:AA45"/>
    <mergeCell ref="C53:AA53"/>
    <mergeCell ref="A85:C85"/>
    <mergeCell ref="C42:AA42"/>
    <mergeCell ref="A44:C44"/>
    <mergeCell ref="A51:C51"/>
    <mergeCell ref="A73:C73"/>
    <mergeCell ref="A56:C56"/>
    <mergeCell ref="R13:R16"/>
    <mergeCell ref="A12:A16"/>
    <mergeCell ref="P13:P16"/>
    <mergeCell ref="E14:E16"/>
    <mergeCell ref="B29:AA29"/>
    <mergeCell ref="A25:C25"/>
    <mergeCell ref="A32:C32"/>
    <mergeCell ref="B36:AA36"/>
    <mergeCell ref="B39:AA39"/>
    <mergeCell ref="C18:AA18"/>
    <mergeCell ref="AA12:AA16"/>
    <mergeCell ref="P1:AA1"/>
    <mergeCell ref="A9:AA9"/>
    <mergeCell ref="B3:E3"/>
    <mergeCell ref="M12:N12"/>
    <mergeCell ref="O12:R12"/>
    <mergeCell ref="H14:H16"/>
    <mergeCell ref="C12:C16"/>
    <mergeCell ref="B2:E2"/>
    <mergeCell ref="B4:E5"/>
    <mergeCell ref="Q13:Q16"/>
    <mergeCell ref="D13:D16"/>
    <mergeCell ref="F14:F16"/>
    <mergeCell ref="K14:L14"/>
    <mergeCell ref="M13:M16"/>
    <mergeCell ref="L15:L16"/>
    <mergeCell ref="G14:G16"/>
    <mergeCell ref="B6:E6"/>
    <mergeCell ref="Y12:Z15"/>
    <mergeCell ref="S12:S16"/>
    <mergeCell ref="B12:B16"/>
    <mergeCell ref="J14:J16"/>
    <mergeCell ref="E13:L13"/>
    <mergeCell ref="A11:AA11"/>
    <mergeCell ref="U12:V15"/>
    <mergeCell ref="W12:X15"/>
    <mergeCell ref="P2:AA2"/>
    <mergeCell ref="P3:AA3"/>
    <mergeCell ref="N13:N16"/>
    <mergeCell ref="P6:AA6"/>
    <mergeCell ref="P4:AA5"/>
    <mergeCell ref="A10:AA10"/>
    <mergeCell ref="O13:O16"/>
    <mergeCell ref="I14:I16"/>
    <mergeCell ref="D12:L12"/>
    <mergeCell ref="K15:K16"/>
  </mergeCells>
  <printOptions/>
  <pageMargins left="0.5905511811023623" right="0.5905511811023623" top="0.5905511811023623" bottom="0.3937007874015748" header="0.4330708661417323" footer="0.5118110236220472"/>
  <pageSetup fitToHeight="4" horizontalDpi="600" verticalDpi="600" orientation="landscape" paperSize="9" scale="51" r:id="rId1"/>
  <headerFooter differentOddEven="1" differentFirst="1">
    <oddHeader>&amp;C&amp;"Times New Roman,обычный"&amp;9&amp;P/&amp;N&amp;"Arial Cyr,обычный"&amp;10
&amp;R&amp;"Times New Roman,обычный"Продовження додатка  &amp;A</oddHeader>
    <evenHeader>&amp;C&amp;"Times New Roman,обычный"&amp;9 2&amp;R&amp;"Times New Roman,обычный"&amp;9Продовження додатка 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Василенкова Наталя Миколаївна</dc:creator>
  <cp:keywords/>
  <dc:description/>
  <cp:lastModifiedBy>123 PC</cp:lastModifiedBy>
  <cp:lastPrinted>2024-02-08T07:28:06Z</cp:lastPrinted>
  <dcterms:created xsi:type="dcterms:W3CDTF">2011-09-13T12:33:42Z</dcterms:created>
  <dcterms:modified xsi:type="dcterms:W3CDTF">2024-02-08T07:28:33Z</dcterms:modified>
  <cp:category/>
  <cp:version/>
  <cp:contentType/>
  <cp:contentStatus/>
</cp:coreProperties>
</file>