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Лист1!$A$1:$P$52</definedName>
  </definedNames>
  <calcPr calcId="125725"/>
</workbook>
</file>

<file path=xl/calcChain.xml><?xml version="1.0" encoding="utf-8"?>
<calcChain xmlns="http://schemas.openxmlformats.org/spreadsheetml/2006/main">
  <c r="E41" i="1"/>
  <c r="F41"/>
  <c r="F37"/>
  <c r="E37"/>
  <c r="F39" l="1"/>
  <c r="E39"/>
  <c r="E35" s="1"/>
  <c r="F21"/>
  <c r="G21"/>
  <c r="H21"/>
  <c r="I21"/>
  <c r="J21"/>
  <c r="K21"/>
  <c r="L21"/>
  <c r="M21"/>
  <c r="N21"/>
  <c r="O21"/>
  <c r="E21"/>
  <c r="P22"/>
  <c r="P18"/>
  <c r="P41"/>
  <c r="F35"/>
  <c r="G35"/>
  <c r="H35"/>
  <c r="I35"/>
  <c r="J35"/>
  <c r="K35"/>
  <c r="L35"/>
  <c r="M35"/>
  <c r="N35"/>
  <c r="O35"/>
  <c r="F46" l="1"/>
  <c r="G46"/>
  <c r="H46"/>
  <c r="I46"/>
  <c r="J46"/>
  <c r="K46"/>
  <c r="L46"/>
  <c r="M46"/>
  <c r="N46"/>
  <c r="O46"/>
  <c r="E46"/>
  <c r="P47"/>
  <c r="F27"/>
  <c r="G27"/>
  <c r="H27"/>
  <c r="I27"/>
  <c r="J27"/>
  <c r="K27"/>
  <c r="L27"/>
  <c r="M27"/>
  <c r="N27"/>
  <c r="O27"/>
  <c r="E27"/>
  <c r="P33"/>
  <c r="P31"/>
  <c r="P30"/>
  <c r="P29"/>
  <c r="P28"/>
  <c r="P39" l="1"/>
  <c r="P38"/>
  <c r="P23" l="1"/>
  <c r="P19"/>
  <c r="P17"/>
  <c r="F43"/>
  <c r="F42" s="1"/>
  <c r="G43"/>
  <c r="G42" s="1"/>
  <c r="H43"/>
  <c r="H42" s="1"/>
  <c r="I43"/>
  <c r="I42" s="1"/>
  <c r="J43"/>
  <c r="J42" s="1"/>
  <c r="K43"/>
  <c r="K42" s="1"/>
  <c r="L43"/>
  <c r="L42" s="1"/>
  <c r="M43"/>
  <c r="M42" s="1"/>
  <c r="N43"/>
  <c r="N42" s="1"/>
  <c r="O43"/>
  <c r="O42" s="1"/>
  <c r="P44"/>
  <c r="E43"/>
  <c r="E42" s="1"/>
  <c r="P48"/>
  <c r="P46" s="1"/>
  <c r="P40"/>
  <c r="F26"/>
  <c r="G26"/>
  <c r="H26"/>
  <c r="I26"/>
  <c r="J26"/>
  <c r="K26"/>
  <c r="L26"/>
  <c r="M26"/>
  <c r="N26"/>
  <c r="O26"/>
  <c r="E26"/>
  <c r="P32"/>
  <c r="P27" s="1"/>
  <c r="F15"/>
  <c r="G15"/>
  <c r="H15"/>
  <c r="I15"/>
  <c r="J15"/>
  <c r="K15"/>
  <c r="L15"/>
  <c r="M15"/>
  <c r="N15"/>
  <c r="O15"/>
  <c r="E15"/>
  <c r="P16"/>
  <c r="P43" l="1"/>
  <c r="P42" s="1"/>
  <c r="P26"/>
  <c r="P21"/>
  <c r="P25"/>
  <c r="P24"/>
  <c r="P15"/>
  <c r="P36"/>
  <c r="P35" s="1"/>
  <c r="G20" l="1"/>
  <c r="H20"/>
  <c r="I20"/>
  <c r="L20"/>
  <c r="M20"/>
  <c r="N20"/>
  <c r="O20"/>
  <c r="F20"/>
  <c r="J20"/>
  <c r="K20"/>
  <c r="E20"/>
  <c r="P20" l="1"/>
  <c r="I34" l="1"/>
  <c r="K34"/>
  <c r="L34"/>
  <c r="M34"/>
  <c r="N34"/>
  <c r="O34"/>
  <c r="F45"/>
  <c r="G45"/>
  <c r="H45"/>
  <c r="I45"/>
  <c r="J45"/>
  <c r="K45"/>
  <c r="L45"/>
  <c r="M45"/>
  <c r="N45"/>
  <c r="O45"/>
  <c r="E45"/>
  <c r="J34" l="1"/>
  <c r="P45"/>
  <c r="G14" l="1"/>
  <c r="H14"/>
  <c r="J14"/>
  <c r="J49" s="1"/>
  <c r="L14"/>
  <c r="L49" s="1"/>
  <c r="M14"/>
  <c r="M49" s="1"/>
  <c r="N14"/>
  <c r="N49" s="1"/>
  <c r="E14"/>
  <c r="F14"/>
  <c r="I14"/>
  <c r="I49" s="1"/>
  <c r="K14"/>
  <c r="K49" s="1"/>
  <c r="O14"/>
  <c r="O49" s="1"/>
  <c r="P14" l="1"/>
  <c r="G34" l="1"/>
  <c r="G49" s="1"/>
  <c r="H34"/>
  <c r="H49" s="1"/>
  <c r="F34" l="1"/>
  <c r="F49" s="1"/>
  <c r="E34" l="1"/>
  <c r="E49" s="1"/>
  <c r="P34" l="1"/>
  <c r="P49" s="1"/>
</calcChain>
</file>

<file path=xl/sharedStrings.xml><?xml version="1.0" encoding="utf-8"?>
<sst xmlns="http://schemas.openxmlformats.org/spreadsheetml/2006/main" count="142" uniqueCount="122">
  <si>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</si>
  <si>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</si>
  <si>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</si>
  <si>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</si>
  <si>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</si>
  <si>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</si>
  <si>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</si>
  <si>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</si>
  <si>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</si>
  <si>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</si>
  <si>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</si>
  <si>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</si>
  <si>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</si>
  <si>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</si>
  <si>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</si>
  <si>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</si>
  <si>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</si>
  <si>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</si>
  <si>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</si>
  <si>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</si>
  <si>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</si>
  <si>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</si>
  <si>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</si>
  <si>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видатків  бюджету Дрогобицької міської територіальної громади на 2024 рік</t>
  </si>
  <si>
    <t>Додаток 3</t>
  </si>
  <si>
    <t>0200000</t>
  </si>
  <si>
    <t>Виконавчий комітет Дрогобицької міської ради</t>
  </si>
  <si>
    <t>0210000</t>
  </si>
  <si>
    <t>1355300000</t>
  </si>
  <si>
    <t>3710000</t>
  </si>
  <si>
    <t>3700000</t>
  </si>
  <si>
    <t>Фінансове управління Дрогобицької міської ради</t>
  </si>
  <si>
    <t>0620</t>
  </si>
  <si>
    <t>0600000</t>
  </si>
  <si>
    <t>Відділ освіти виконавчих органів Дрогобицької міської ради</t>
  </si>
  <si>
    <t>0610000</t>
  </si>
  <si>
    <t>0910</t>
  </si>
  <si>
    <t>0990</t>
  </si>
  <si>
    <t>0611291</t>
  </si>
  <si>
    <t>1291</t>
  </si>
  <si>
    <t>0611292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</si>
  <si>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</si>
  <si>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</si>
  <si>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</si>
  <si>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</si>
  <si>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</si>
  <si>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</si>
  <si>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0421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</si>
  <si>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</si>
  <si>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</si>
  <si>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</si>
  <si>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</si>
  <si>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</si>
  <si>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</si>
  <si>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</si>
  <si>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3717370</t>
  </si>
  <si>
    <t>7370</t>
  </si>
  <si>
    <t>0490</t>
  </si>
  <si>
    <t>Реалізація інших заходів щодо соціально-економічного розвитку територій</t>
  </si>
  <si>
    <t>3100000</t>
  </si>
  <si>
    <t>Управління майна громади Дрогобицької міської ради</t>
  </si>
  <si>
    <t>3110000</t>
  </si>
  <si>
    <t>7130</t>
  </si>
  <si>
    <t>Здійснення заходів із землеустрою</t>
  </si>
  <si>
    <t>0213121</t>
  </si>
  <si>
    <t>3121</t>
  </si>
  <si>
    <t>1040</t>
  </si>
  <si>
    <t>Утримання та забезпечення діяльності центрів соціальних служб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</si>
  <si>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</si>
  <si>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</si>
  <si>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</si>
  <si>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</si>
  <si>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</si>
  <si>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</si>
  <si>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</si>
  <si>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1210160</t>
  </si>
  <si>
    <t>1217130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</si>
  <si>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</si>
  <si>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</si>
  <si>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</si>
  <si>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</si>
  <si>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</si>
  <si>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</si>
  <si>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3110160</t>
  </si>
  <si>
    <t>1011080</t>
  </si>
  <si>
    <t>1080</t>
  </si>
  <si>
    <t>0960</t>
  </si>
  <si>
    <t>Надання спеціалізованої освіти мистецькими школами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</si>
  <si>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</si>
  <si>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</si>
  <si>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</si>
  <si>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</si>
  <si>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</si>
  <si>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</si>
  <si>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</si>
  <si>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</si>
  <si>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</si>
  <si>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</si>
  <si>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</si>
  <si>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1017340</t>
  </si>
  <si>
    <t>7340</t>
  </si>
  <si>
    <t>0443</t>
  </si>
  <si>
    <t>Проектування, реставрація та охорона пам`яток архітектури</t>
  </si>
  <si>
    <t>3710160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</si>
  <si>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</si>
  <si>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</si>
  <si>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</si>
  <si>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</si>
  <si>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сесії</t>
  </si>
  <si>
    <t>Начальник фінансового управління                                                                                     Оксана САВРАН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</si>
  <si>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</si>
  <si>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</si>
  <si>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</si>
  <si>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</si>
  <si>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0611010</t>
  </si>
  <si>
    <t>1010</t>
  </si>
  <si>
    <t>Надання дошкільної освіти</t>
  </si>
  <si>
    <t>1210180</t>
  </si>
  <si>
    <t>0180</t>
  </si>
  <si>
    <t>0133</t>
  </si>
  <si>
    <t>Інша діяльність у сфері державного управління</t>
  </si>
  <si>
    <t>від 03.10.2024 № 2647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</si>
</sst>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4" fontId="3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4"/>
  <sheetViews>
    <sheetView tabSelected="1" view="pageBreakPreview" zoomScale="89" zoomScaleSheetLayoutView="89" workbookViewId="0">
      <pane xSplit="7" ySplit="13" topLeftCell="H32" activePane="bottomRight" state="frozen"/>
      <selection pane="topRight" activeCell="H1" sqref="H1"/>
      <selection pane="bottomLeft" activeCell="A16" sqref="A16"/>
      <selection pane="bottomRight" activeCell="N3" sqref="N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11" t="s">
        <v>24</v>
      </c>
    </row>
    <row r="2" spans="1:16" ht="15.75">
      <c r="N2" s="11" t="s">
        <v>108</v>
      </c>
    </row>
    <row r="3" spans="1:16" ht="15.75">
      <c r="N3" s="11" t="s">
        <v>121</v>
      </c>
    </row>
    <row r="5" spans="1:16" ht="21">
      <c r="A5" s="39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21">
      <c r="A6" s="39" t="s">
        <v>23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18" t="s">
        <v>28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41" t="s">
        <v>2</v>
      </c>
      <c r="B9" s="41" t="s">
        <v>3</v>
      </c>
      <c r="C9" s="41" t="s">
        <v>4</v>
      </c>
      <c r="D9" s="42" t="s">
        <v>5</v>
      </c>
      <c r="E9" s="42" t="s">
        <v>6</v>
      </c>
      <c r="F9" s="42"/>
      <c r="G9" s="42"/>
      <c r="H9" s="42"/>
      <c r="I9" s="42"/>
      <c r="J9" s="42" t="s">
        <v>11</v>
      </c>
      <c r="K9" s="42"/>
      <c r="L9" s="42"/>
      <c r="M9" s="42"/>
      <c r="N9" s="42"/>
      <c r="O9" s="42"/>
      <c r="P9" s="42" t="s">
        <v>13</v>
      </c>
    </row>
    <row r="10" spans="1:16" s="12" customFormat="1">
      <c r="A10" s="42"/>
      <c r="B10" s="42"/>
      <c r="C10" s="42"/>
      <c r="D10" s="42"/>
      <c r="E10" s="43" t="s">
        <v>7</v>
      </c>
      <c r="F10" s="43" t="s">
        <v>17</v>
      </c>
      <c r="G10" s="43" t="s">
        <v>8</v>
      </c>
      <c r="H10" s="43"/>
      <c r="I10" s="43" t="s">
        <v>10</v>
      </c>
      <c r="J10" s="43" t="s">
        <v>7</v>
      </c>
      <c r="K10" s="43" t="s">
        <v>12</v>
      </c>
      <c r="L10" s="43" t="s">
        <v>17</v>
      </c>
      <c r="M10" s="43" t="s">
        <v>8</v>
      </c>
      <c r="N10" s="43"/>
      <c r="O10" s="43" t="s">
        <v>10</v>
      </c>
      <c r="P10" s="42"/>
    </row>
    <row r="11" spans="1:16" s="12" customFormat="1">
      <c r="A11" s="42"/>
      <c r="B11" s="42"/>
      <c r="C11" s="42"/>
      <c r="D11" s="42"/>
      <c r="E11" s="43"/>
      <c r="F11" s="43"/>
      <c r="G11" s="43" t="s">
        <v>18</v>
      </c>
      <c r="H11" s="43" t="s">
        <v>9</v>
      </c>
      <c r="I11" s="43"/>
      <c r="J11" s="43"/>
      <c r="K11" s="43"/>
      <c r="L11" s="43"/>
      <c r="M11" s="43" t="s">
        <v>19</v>
      </c>
      <c r="N11" s="43" t="s">
        <v>9</v>
      </c>
      <c r="O11" s="43"/>
      <c r="P11" s="42"/>
    </row>
    <row r="12" spans="1:16" s="12" customFormat="1" ht="44.25" customHeight="1">
      <c r="A12" s="42"/>
      <c r="B12" s="42"/>
      <c r="C12" s="42"/>
      <c r="D12" s="4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2"/>
    </row>
    <row r="13" spans="1:16" s="12" customFormat="1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  <c r="K13" s="19">
        <v>11</v>
      </c>
      <c r="L13" s="19">
        <v>12</v>
      </c>
      <c r="M13" s="19">
        <v>13</v>
      </c>
      <c r="N13" s="19">
        <v>14</v>
      </c>
      <c r="O13" s="19">
        <v>15</v>
      </c>
      <c r="P13" s="19">
        <v>16</v>
      </c>
    </row>
    <row r="14" spans="1:16" s="12" customFormat="1">
      <c r="A14" s="13" t="s">
        <v>25</v>
      </c>
      <c r="B14" s="14"/>
      <c r="C14" s="15"/>
      <c r="D14" s="16" t="s">
        <v>26</v>
      </c>
      <c r="E14" s="17">
        <f>E15</f>
        <v>-70000</v>
      </c>
      <c r="F14" s="17">
        <f t="shared" ref="F14:O14" si="0">F15</f>
        <v>-70000</v>
      </c>
      <c r="G14" s="17">
        <f t="shared" si="0"/>
        <v>96000</v>
      </c>
      <c r="H14" s="17">
        <f t="shared" si="0"/>
        <v>-35100</v>
      </c>
      <c r="I14" s="17">
        <f t="shared" si="0"/>
        <v>0</v>
      </c>
      <c r="J14" s="17">
        <f t="shared" si="0"/>
        <v>580000</v>
      </c>
      <c r="K14" s="17">
        <f t="shared" si="0"/>
        <v>580000</v>
      </c>
      <c r="L14" s="17">
        <f t="shared" si="0"/>
        <v>0</v>
      </c>
      <c r="M14" s="17">
        <f t="shared" si="0"/>
        <v>0</v>
      </c>
      <c r="N14" s="17">
        <f t="shared" si="0"/>
        <v>0</v>
      </c>
      <c r="O14" s="17">
        <f t="shared" si="0"/>
        <v>580000</v>
      </c>
      <c r="P14" s="17">
        <f t="shared" ref="P14:P23" si="1">E14+J14</f>
        <v>510000</v>
      </c>
    </row>
    <row r="15" spans="1:16" s="12" customFormat="1">
      <c r="A15" s="13" t="s">
        <v>27</v>
      </c>
      <c r="B15" s="14"/>
      <c r="C15" s="15"/>
      <c r="D15" s="17"/>
      <c r="E15" s="17">
        <f>SUM(E16:E19)</f>
        <v>-70000</v>
      </c>
      <c r="F15" s="17">
        <f t="shared" ref="F15:P15" si="2">SUM(F16:F19)</f>
        <v>-70000</v>
      </c>
      <c r="G15" s="17">
        <f t="shared" si="2"/>
        <v>96000</v>
      </c>
      <c r="H15" s="17">
        <f t="shared" si="2"/>
        <v>-35100</v>
      </c>
      <c r="I15" s="17">
        <f t="shared" si="2"/>
        <v>0</v>
      </c>
      <c r="J15" s="17">
        <f t="shared" si="2"/>
        <v>580000</v>
      </c>
      <c r="K15" s="17">
        <f t="shared" si="2"/>
        <v>580000</v>
      </c>
      <c r="L15" s="17">
        <f t="shared" si="2"/>
        <v>0</v>
      </c>
      <c r="M15" s="17">
        <f t="shared" si="2"/>
        <v>0</v>
      </c>
      <c r="N15" s="17">
        <f t="shared" si="2"/>
        <v>0</v>
      </c>
      <c r="O15" s="17">
        <f t="shared" si="2"/>
        <v>580000</v>
      </c>
      <c r="P15" s="17">
        <f t="shared" si="2"/>
        <v>510000</v>
      </c>
    </row>
    <row r="16" spans="1:16" s="12" customFormat="1" ht="25.5">
      <c r="A16" s="20" t="s">
        <v>43</v>
      </c>
      <c r="B16" s="20" t="s">
        <v>44</v>
      </c>
      <c r="C16" s="21" t="s">
        <v>45</v>
      </c>
      <c r="D16" s="22" t="s">
        <v>46</v>
      </c>
      <c r="E16" s="5">
        <v>69995</v>
      </c>
      <c r="F16" s="5">
        <v>69995</v>
      </c>
      <c r="G16" s="30">
        <v>0</v>
      </c>
      <c r="H16" s="31">
        <v>-35100</v>
      </c>
      <c r="I16" s="31">
        <v>0</v>
      </c>
      <c r="J16" s="5">
        <v>70000</v>
      </c>
      <c r="K16" s="5">
        <v>70000</v>
      </c>
      <c r="L16" s="30">
        <v>0</v>
      </c>
      <c r="M16" s="30">
        <v>0</v>
      </c>
      <c r="N16" s="30">
        <v>0</v>
      </c>
      <c r="O16" s="5">
        <v>70000</v>
      </c>
      <c r="P16" s="28">
        <f t="shared" si="1"/>
        <v>139995</v>
      </c>
    </row>
    <row r="17" spans="1:16">
      <c r="A17" s="20" t="s">
        <v>64</v>
      </c>
      <c r="B17" s="20" t="s">
        <v>65</v>
      </c>
      <c r="C17" s="21" t="s">
        <v>66</v>
      </c>
      <c r="D17" s="22" t="s">
        <v>67</v>
      </c>
      <c r="E17" s="28">
        <v>115000</v>
      </c>
      <c r="F17" s="28">
        <v>115000</v>
      </c>
      <c r="G17" s="28">
        <v>96000</v>
      </c>
      <c r="H17" s="29">
        <v>0</v>
      </c>
      <c r="I17" s="29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f t="shared" si="1"/>
        <v>115000</v>
      </c>
    </row>
    <row r="18" spans="1:16" ht="38.25">
      <c r="A18" s="20" t="s">
        <v>110</v>
      </c>
      <c r="B18" s="20" t="s">
        <v>111</v>
      </c>
      <c r="C18" s="21" t="s">
        <v>112</v>
      </c>
      <c r="D18" s="22" t="s">
        <v>113</v>
      </c>
      <c r="E18" s="28"/>
      <c r="F18" s="28"/>
      <c r="G18" s="28"/>
      <c r="H18" s="29"/>
      <c r="I18" s="29"/>
      <c r="J18" s="28">
        <v>510000</v>
      </c>
      <c r="K18" s="28">
        <v>510000</v>
      </c>
      <c r="L18" s="28"/>
      <c r="M18" s="28"/>
      <c r="N18" s="28"/>
      <c r="O18" s="28">
        <v>510000</v>
      </c>
      <c r="P18" s="28">
        <f t="shared" si="1"/>
        <v>510000</v>
      </c>
    </row>
    <row r="19" spans="1:16" ht="25.5">
      <c r="A19" s="20" t="s">
        <v>68</v>
      </c>
      <c r="B19" s="20" t="s">
        <v>69</v>
      </c>
      <c r="C19" s="21" t="s">
        <v>70</v>
      </c>
      <c r="D19" s="22" t="s">
        <v>71</v>
      </c>
      <c r="E19" s="28">
        <v>-254995</v>
      </c>
      <c r="F19" s="28">
        <v>-254995</v>
      </c>
      <c r="G19" s="28">
        <v>0</v>
      </c>
      <c r="H19" s="29">
        <v>0</v>
      </c>
      <c r="I19" s="29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f t="shared" si="1"/>
        <v>-254995</v>
      </c>
    </row>
    <row r="20" spans="1:16" s="12" customFormat="1">
      <c r="A20" s="13" t="s">
        <v>33</v>
      </c>
      <c r="B20" s="9"/>
      <c r="C20" s="33"/>
      <c r="D20" s="16" t="s">
        <v>34</v>
      </c>
      <c r="E20" s="17">
        <f>E21</f>
        <v>-368834</v>
      </c>
      <c r="F20" s="17">
        <f t="shared" ref="F20:O20" si="3">F21</f>
        <v>-368834</v>
      </c>
      <c r="G20" s="17">
        <f t="shared" si="3"/>
        <v>50000</v>
      </c>
      <c r="H20" s="17">
        <f t="shared" si="3"/>
        <v>-98000</v>
      </c>
      <c r="I20" s="17">
        <f t="shared" si="3"/>
        <v>0</v>
      </c>
      <c r="J20" s="17">
        <f t="shared" si="3"/>
        <v>368834</v>
      </c>
      <c r="K20" s="17">
        <f t="shared" si="3"/>
        <v>368834</v>
      </c>
      <c r="L20" s="17">
        <f t="shared" si="3"/>
        <v>200500.5</v>
      </c>
      <c r="M20" s="17">
        <f t="shared" si="3"/>
        <v>0</v>
      </c>
      <c r="N20" s="17">
        <f t="shared" si="3"/>
        <v>0</v>
      </c>
      <c r="O20" s="17">
        <f t="shared" si="3"/>
        <v>168333.5</v>
      </c>
      <c r="P20" s="17">
        <f t="shared" si="1"/>
        <v>0</v>
      </c>
    </row>
    <row r="21" spans="1:16" s="12" customFormat="1">
      <c r="A21" s="13" t="s">
        <v>35</v>
      </c>
      <c r="B21" s="9"/>
      <c r="C21" s="33"/>
      <c r="D21" s="34"/>
      <c r="E21" s="17">
        <f>SUM(E22:E25)</f>
        <v>-368834</v>
      </c>
      <c r="F21" s="17">
        <f t="shared" ref="F21:O21" si="4">SUM(F22:F25)</f>
        <v>-368834</v>
      </c>
      <c r="G21" s="17">
        <f t="shared" si="4"/>
        <v>50000</v>
      </c>
      <c r="H21" s="17">
        <f t="shared" si="4"/>
        <v>-98000</v>
      </c>
      <c r="I21" s="17">
        <f t="shared" si="4"/>
        <v>0</v>
      </c>
      <c r="J21" s="17">
        <f t="shared" si="4"/>
        <v>368834</v>
      </c>
      <c r="K21" s="17">
        <f t="shared" si="4"/>
        <v>368834</v>
      </c>
      <c r="L21" s="17">
        <f t="shared" si="4"/>
        <v>200500.5</v>
      </c>
      <c r="M21" s="17">
        <f t="shared" si="4"/>
        <v>0</v>
      </c>
      <c r="N21" s="17">
        <f t="shared" si="4"/>
        <v>0</v>
      </c>
      <c r="O21" s="17">
        <f t="shared" si="4"/>
        <v>168333.5</v>
      </c>
      <c r="P21" s="17">
        <f t="shared" si="1"/>
        <v>0</v>
      </c>
    </row>
    <row r="22" spans="1:16" s="12" customFormat="1">
      <c r="A22" s="36" t="s">
        <v>114</v>
      </c>
      <c r="B22" s="36" t="s">
        <v>115</v>
      </c>
      <c r="C22" s="37" t="s">
        <v>36</v>
      </c>
      <c r="D22" s="38" t="s">
        <v>116</v>
      </c>
      <c r="E22" s="5">
        <v>-400000</v>
      </c>
      <c r="F22" s="5">
        <v>-400000</v>
      </c>
      <c r="G22" s="5"/>
      <c r="H22" s="5"/>
      <c r="I22" s="5"/>
      <c r="J22" s="5">
        <v>400000</v>
      </c>
      <c r="K22" s="5">
        <v>400000</v>
      </c>
      <c r="L22" s="5"/>
      <c r="M22" s="5"/>
      <c r="N22" s="5"/>
      <c r="O22" s="5">
        <v>400000</v>
      </c>
      <c r="P22" s="5">
        <f t="shared" si="1"/>
        <v>0</v>
      </c>
    </row>
    <row r="23" spans="1:16" s="12" customFormat="1" ht="38.25">
      <c r="A23" s="9" t="s">
        <v>72</v>
      </c>
      <c r="B23" s="9" t="s">
        <v>73</v>
      </c>
      <c r="C23" s="33" t="s">
        <v>36</v>
      </c>
      <c r="D23" s="34" t="s">
        <v>74</v>
      </c>
      <c r="E23" s="5">
        <v>0</v>
      </c>
      <c r="F23" s="5">
        <v>0</v>
      </c>
      <c r="G23" s="5">
        <v>50000</v>
      </c>
      <c r="H23" s="35">
        <v>-98000</v>
      </c>
      <c r="I23" s="3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f t="shared" si="1"/>
        <v>0</v>
      </c>
    </row>
    <row r="24" spans="1:16" s="12" customFormat="1" ht="51">
      <c r="A24" s="9" t="s">
        <v>38</v>
      </c>
      <c r="B24" s="9" t="s">
        <v>39</v>
      </c>
      <c r="C24" s="33" t="s">
        <v>37</v>
      </c>
      <c r="D24" s="5" t="s">
        <v>41</v>
      </c>
      <c r="E24" s="5">
        <v>31166</v>
      </c>
      <c r="F24" s="5">
        <v>31166</v>
      </c>
      <c r="G24" s="5">
        <v>0</v>
      </c>
      <c r="H24" s="5">
        <v>0</v>
      </c>
      <c r="I24" s="5">
        <v>0</v>
      </c>
      <c r="J24" s="5">
        <v>-31166</v>
      </c>
      <c r="K24" s="5">
        <v>-31166</v>
      </c>
      <c r="L24" s="5">
        <v>0</v>
      </c>
      <c r="M24" s="5">
        <v>0</v>
      </c>
      <c r="N24" s="5">
        <v>0</v>
      </c>
      <c r="O24" s="5">
        <v>-31166</v>
      </c>
      <c r="P24" s="5">
        <f t="shared" ref="P24:P25" si="5">E24+J24</f>
        <v>0</v>
      </c>
    </row>
    <row r="25" spans="1:16" s="12" customFormat="1" ht="51">
      <c r="A25" s="9" t="s">
        <v>40</v>
      </c>
      <c r="B25" s="9">
        <v>1292</v>
      </c>
      <c r="C25" s="33" t="s">
        <v>37</v>
      </c>
      <c r="D25" s="5" t="s">
        <v>42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200500.5</v>
      </c>
      <c r="M25" s="5">
        <v>0</v>
      </c>
      <c r="N25" s="5">
        <v>0</v>
      </c>
      <c r="O25" s="5">
        <v>-200500.5</v>
      </c>
      <c r="P25" s="5">
        <f t="shared" si="5"/>
        <v>0</v>
      </c>
    </row>
    <row r="26" spans="1:16" s="12" customFormat="1" ht="25.5">
      <c r="A26" s="13" t="s">
        <v>48</v>
      </c>
      <c r="B26" s="14"/>
      <c r="C26" s="15"/>
      <c r="D26" s="16" t="s">
        <v>49</v>
      </c>
      <c r="E26" s="17">
        <f>E27</f>
        <v>-855000</v>
      </c>
      <c r="F26" s="17">
        <f t="shared" ref="F26:P26" si="6">F27</f>
        <v>-855000</v>
      </c>
      <c r="G26" s="17">
        <f t="shared" si="6"/>
        <v>-1380000</v>
      </c>
      <c r="H26" s="17">
        <f t="shared" si="6"/>
        <v>-470000</v>
      </c>
      <c r="I26" s="17">
        <f t="shared" si="6"/>
        <v>0</v>
      </c>
      <c r="J26" s="17">
        <f t="shared" si="6"/>
        <v>855000</v>
      </c>
      <c r="K26" s="17">
        <f t="shared" si="6"/>
        <v>855000</v>
      </c>
      <c r="L26" s="17">
        <f t="shared" si="6"/>
        <v>0</v>
      </c>
      <c r="M26" s="17">
        <f t="shared" si="6"/>
        <v>0</v>
      </c>
      <c r="N26" s="17">
        <f t="shared" si="6"/>
        <v>0</v>
      </c>
      <c r="O26" s="17">
        <f t="shared" si="6"/>
        <v>855000</v>
      </c>
      <c r="P26" s="17">
        <f t="shared" si="6"/>
        <v>0</v>
      </c>
    </row>
    <row r="27" spans="1:16" s="12" customFormat="1">
      <c r="A27" s="13" t="s">
        <v>50</v>
      </c>
      <c r="B27" s="14"/>
      <c r="C27" s="15"/>
      <c r="D27" s="17"/>
      <c r="E27" s="17">
        <f>SUM(E28:E33)</f>
        <v>-855000</v>
      </c>
      <c r="F27" s="17">
        <f t="shared" ref="F27:O27" si="7">SUM(F28:F33)</f>
        <v>-855000</v>
      </c>
      <c r="G27" s="17">
        <f t="shared" si="7"/>
        <v>-1380000</v>
      </c>
      <c r="H27" s="17">
        <f t="shared" si="7"/>
        <v>-470000</v>
      </c>
      <c r="I27" s="17">
        <f t="shared" si="7"/>
        <v>0</v>
      </c>
      <c r="J27" s="17">
        <f t="shared" si="7"/>
        <v>855000</v>
      </c>
      <c r="K27" s="17">
        <f t="shared" si="7"/>
        <v>855000</v>
      </c>
      <c r="L27" s="17">
        <f t="shared" si="7"/>
        <v>0</v>
      </c>
      <c r="M27" s="17">
        <f t="shared" si="7"/>
        <v>0</v>
      </c>
      <c r="N27" s="17">
        <f t="shared" si="7"/>
        <v>0</v>
      </c>
      <c r="O27" s="17">
        <f t="shared" si="7"/>
        <v>855000</v>
      </c>
      <c r="P27" s="17">
        <f>SUM(P28:P33)</f>
        <v>0</v>
      </c>
    </row>
    <row r="28" spans="1:16" s="12" customFormat="1">
      <c r="A28" s="9" t="s">
        <v>84</v>
      </c>
      <c r="B28" s="9" t="s">
        <v>85</v>
      </c>
      <c r="C28" s="33" t="s">
        <v>86</v>
      </c>
      <c r="D28" s="34" t="s">
        <v>87</v>
      </c>
      <c r="E28" s="5">
        <v>-1195000</v>
      </c>
      <c r="F28" s="5">
        <v>-1195000</v>
      </c>
      <c r="G28" s="5">
        <v>-1380000</v>
      </c>
      <c r="H28" s="35">
        <v>35000</v>
      </c>
      <c r="I28" s="35"/>
      <c r="J28" s="5"/>
      <c r="K28" s="5"/>
      <c r="L28" s="5"/>
      <c r="M28" s="5"/>
      <c r="N28" s="5"/>
      <c r="O28" s="5"/>
      <c r="P28" s="5">
        <f t="shared" ref="P28:P31" si="8">E28+J28</f>
        <v>-1195000</v>
      </c>
    </row>
    <row r="29" spans="1:16" s="12" customFormat="1" ht="25.5">
      <c r="A29" s="9" t="s">
        <v>88</v>
      </c>
      <c r="B29" s="9" t="s">
        <v>89</v>
      </c>
      <c r="C29" s="33" t="s">
        <v>90</v>
      </c>
      <c r="D29" s="34" t="s">
        <v>91</v>
      </c>
      <c r="E29" s="5">
        <v>1000000</v>
      </c>
      <c r="F29" s="5">
        <v>1000000</v>
      </c>
      <c r="G29" s="5"/>
      <c r="H29" s="35"/>
      <c r="I29" s="35"/>
      <c r="J29" s="5"/>
      <c r="K29" s="5"/>
      <c r="L29" s="5"/>
      <c r="M29" s="5"/>
      <c r="N29" s="5"/>
      <c r="O29" s="5"/>
      <c r="P29" s="5">
        <f t="shared" si="8"/>
        <v>1000000</v>
      </c>
    </row>
    <row r="30" spans="1:16" s="12" customFormat="1">
      <c r="A30" s="9" t="s">
        <v>92</v>
      </c>
      <c r="B30" s="9" t="s">
        <v>93</v>
      </c>
      <c r="C30" s="33" t="s">
        <v>94</v>
      </c>
      <c r="D30" s="34" t="s">
        <v>95</v>
      </c>
      <c r="E30" s="5">
        <v>-270000</v>
      </c>
      <c r="F30" s="5">
        <v>-270000</v>
      </c>
      <c r="G30" s="5"/>
      <c r="H30" s="35">
        <v>-270000</v>
      </c>
      <c r="I30" s="35"/>
      <c r="J30" s="5">
        <v>270000</v>
      </c>
      <c r="K30" s="5">
        <v>270000</v>
      </c>
      <c r="L30" s="5"/>
      <c r="M30" s="5"/>
      <c r="N30" s="5"/>
      <c r="O30" s="5">
        <v>270000</v>
      </c>
      <c r="P30" s="5">
        <f t="shared" si="8"/>
        <v>0</v>
      </c>
    </row>
    <row r="31" spans="1:16" s="12" customFormat="1">
      <c r="A31" s="9" t="s">
        <v>96</v>
      </c>
      <c r="B31" s="9" t="s">
        <v>97</v>
      </c>
      <c r="C31" s="33" t="s">
        <v>94</v>
      </c>
      <c r="D31" s="34" t="s">
        <v>98</v>
      </c>
      <c r="E31" s="5">
        <v>177000</v>
      </c>
      <c r="F31" s="5">
        <v>177000</v>
      </c>
      <c r="G31" s="5"/>
      <c r="H31" s="35">
        <v>177000</v>
      </c>
      <c r="I31" s="35"/>
      <c r="J31" s="5"/>
      <c r="K31" s="5"/>
      <c r="L31" s="5"/>
      <c r="M31" s="5"/>
      <c r="N31" s="5"/>
      <c r="O31" s="5"/>
      <c r="P31" s="5">
        <f t="shared" si="8"/>
        <v>177000</v>
      </c>
    </row>
    <row r="32" spans="1:16" s="12" customFormat="1" ht="25.5">
      <c r="A32" s="9" t="s">
        <v>51</v>
      </c>
      <c r="B32" s="9" t="s">
        <v>52</v>
      </c>
      <c r="C32" s="33" t="s">
        <v>53</v>
      </c>
      <c r="D32" s="34" t="s">
        <v>54</v>
      </c>
      <c r="E32" s="5">
        <v>-567000</v>
      </c>
      <c r="F32" s="5">
        <v>-567000</v>
      </c>
      <c r="G32" s="5">
        <v>0</v>
      </c>
      <c r="H32" s="35">
        <v>-412000</v>
      </c>
      <c r="I32" s="35">
        <v>0</v>
      </c>
      <c r="J32" s="5">
        <v>355000</v>
      </c>
      <c r="K32" s="5">
        <v>355000</v>
      </c>
      <c r="L32" s="5">
        <v>0</v>
      </c>
      <c r="M32" s="5">
        <v>0</v>
      </c>
      <c r="N32" s="5">
        <v>0</v>
      </c>
      <c r="O32" s="5">
        <v>355000</v>
      </c>
      <c r="P32" s="5">
        <f t="shared" ref="P32:P33" si="9">E32+J32</f>
        <v>-212000</v>
      </c>
    </row>
    <row r="33" spans="1:16" s="12" customFormat="1">
      <c r="A33" s="9" t="s">
        <v>99</v>
      </c>
      <c r="B33" s="9" t="s">
        <v>100</v>
      </c>
      <c r="C33" s="33" t="s">
        <v>101</v>
      </c>
      <c r="D33" s="34" t="s">
        <v>102</v>
      </c>
      <c r="E33" s="5">
        <v>0</v>
      </c>
      <c r="F33" s="5">
        <v>0</v>
      </c>
      <c r="G33" s="5">
        <v>0</v>
      </c>
      <c r="H33" s="35">
        <v>0</v>
      </c>
      <c r="I33" s="35">
        <v>0</v>
      </c>
      <c r="J33" s="5">
        <v>230000</v>
      </c>
      <c r="K33" s="5">
        <v>230000</v>
      </c>
      <c r="L33" s="5"/>
      <c r="M33" s="5"/>
      <c r="N33" s="5"/>
      <c r="O33" s="5">
        <v>230000</v>
      </c>
      <c r="P33" s="5">
        <f t="shared" si="9"/>
        <v>230000</v>
      </c>
    </row>
    <row r="34" spans="1:16" s="12" customFormat="1">
      <c r="A34" s="13" t="s">
        <v>20</v>
      </c>
      <c r="B34" s="14"/>
      <c r="C34" s="15"/>
      <c r="D34" s="16" t="s">
        <v>21</v>
      </c>
      <c r="E34" s="17">
        <f>E35</f>
        <v>-735445</v>
      </c>
      <c r="F34" s="17">
        <f t="shared" ref="F34:O34" si="10">F35</f>
        <v>-735445</v>
      </c>
      <c r="G34" s="17">
        <f t="shared" si="10"/>
        <v>0</v>
      </c>
      <c r="H34" s="17">
        <f t="shared" si="10"/>
        <v>0</v>
      </c>
      <c r="I34" s="17">
        <f t="shared" si="10"/>
        <v>0</v>
      </c>
      <c r="J34" s="17">
        <f t="shared" si="10"/>
        <v>735445</v>
      </c>
      <c r="K34" s="17">
        <f t="shared" si="10"/>
        <v>735445</v>
      </c>
      <c r="L34" s="17">
        <f t="shared" si="10"/>
        <v>0</v>
      </c>
      <c r="M34" s="17">
        <f t="shared" si="10"/>
        <v>0</v>
      </c>
      <c r="N34" s="17">
        <f t="shared" si="10"/>
        <v>0</v>
      </c>
      <c r="O34" s="17">
        <f t="shared" si="10"/>
        <v>735445</v>
      </c>
      <c r="P34" s="17">
        <f t="shared" ref="P34" si="11">J34+E34</f>
        <v>0</v>
      </c>
    </row>
    <row r="35" spans="1:16" s="12" customFormat="1">
      <c r="A35" s="13" t="s">
        <v>22</v>
      </c>
      <c r="B35" s="14"/>
      <c r="C35" s="15"/>
      <c r="D35" s="17"/>
      <c r="E35" s="17">
        <f>SUM(E36:E41)</f>
        <v>-735445</v>
      </c>
      <c r="F35" s="17">
        <f t="shared" ref="F35:P35" si="12">SUM(F36:F41)</f>
        <v>-735445</v>
      </c>
      <c r="G35" s="17">
        <f t="shared" si="12"/>
        <v>0</v>
      </c>
      <c r="H35" s="17">
        <f t="shared" si="12"/>
        <v>0</v>
      </c>
      <c r="I35" s="17">
        <f t="shared" si="12"/>
        <v>0</v>
      </c>
      <c r="J35" s="17">
        <f t="shared" si="12"/>
        <v>735445</v>
      </c>
      <c r="K35" s="17">
        <f t="shared" si="12"/>
        <v>735445</v>
      </c>
      <c r="L35" s="17">
        <f t="shared" si="12"/>
        <v>0</v>
      </c>
      <c r="M35" s="17">
        <f t="shared" si="12"/>
        <v>0</v>
      </c>
      <c r="N35" s="17">
        <f t="shared" si="12"/>
        <v>0</v>
      </c>
      <c r="O35" s="17">
        <f t="shared" si="12"/>
        <v>735445</v>
      </c>
      <c r="P35" s="17">
        <f t="shared" si="12"/>
        <v>-731722</v>
      </c>
    </row>
    <row r="36" spans="1:16" s="12" customFormat="1" ht="25.5">
      <c r="A36" s="20" t="s">
        <v>75</v>
      </c>
      <c r="B36" s="20" t="s">
        <v>44</v>
      </c>
      <c r="C36" s="21" t="s">
        <v>45</v>
      </c>
      <c r="D36" s="22" t="s">
        <v>46</v>
      </c>
      <c r="E36" s="5">
        <v>-98000</v>
      </c>
      <c r="F36" s="5">
        <v>-98000</v>
      </c>
      <c r="G36" s="5">
        <v>0</v>
      </c>
      <c r="H36" s="5">
        <v>0</v>
      </c>
      <c r="I36" s="5">
        <v>0</v>
      </c>
      <c r="J36" s="5">
        <v>98000</v>
      </c>
      <c r="K36" s="5">
        <v>98000</v>
      </c>
      <c r="L36" s="5">
        <v>0</v>
      </c>
      <c r="M36" s="5">
        <v>0</v>
      </c>
      <c r="N36" s="5">
        <v>0</v>
      </c>
      <c r="O36" s="5">
        <v>98000</v>
      </c>
      <c r="P36" s="5">
        <f>K36+E36</f>
        <v>0</v>
      </c>
    </row>
    <row r="37" spans="1:16" s="12" customFormat="1">
      <c r="A37" s="20" t="s">
        <v>117</v>
      </c>
      <c r="B37" s="20" t="s">
        <v>118</v>
      </c>
      <c r="C37" s="21" t="s">
        <v>119</v>
      </c>
      <c r="D37" s="22" t="s">
        <v>120</v>
      </c>
      <c r="E37" s="5">
        <f>731722</f>
        <v>731722</v>
      </c>
      <c r="F37" s="5">
        <f>731722</f>
        <v>731722</v>
      </c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ht="25.5">
      <c r="A38" s="20" t="s">
        <v>77</v>
      </c>
      <c r="B38" s="20" t="s">
        <v>78</v>
      </c>
      <c r="C38" s="21" t="s">
        <v>32</v>
      </c>
      <c r="D38" s="22" t="s">
        <v>79</v>
      </c>
      <c r="E38" s="28">
        <v>395000</v>
      </c>
      <c r="F38" s="28">
        <v>395000</v>
      </c>
      <c r="G38" s="28">
        <v>0</v>
      </c>
      <c r="H38" s="29">
        <v>0</v>
      </c>
      <c r="I38" s="29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f t="shared" ref="P38:P39" si="13">E38+J38</f>
        <v>395000</v>
      </c>
    </row>
    <row r="39" spans="1:16">
      <c r="A39" s="20" t="s">
        <v>80</v>
      </c>
      <c r="B39" s="20" t="s">
        <v>81</v>
      </c>
      <c r="C39" s="21" t="s">
        <v>32</v>
      </c>
      <c r="D39" s="22" t="s">
        <v>82</v>
      </c>
      <c r="E39" s="28">
        <f>-395000+1500000</f>
        <v>1105000</v>
      </c>
      <c r="F39" s="28">
        <f>-395000+1500000</f>
        <v>1105000</v>
      </c>
      <c r="G39" s="28">
        <v>0</v>
      </c>
      <c r="H39" s="29">
        <v>0</v>
      </c>
      <c r="I39" s="29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f t="shared" si="13"/>
        <v>1105000</v>
      </c>
    </row>
    <row r="40" spans="1:16" s="12" customFormat="1">
      <c r="A40" s="20" t="s">
        <v>76</v>
      </c>
      <c r="B40" s="20" t="s">
        <v>62</v>
      </c>
      <c r="C40" s="21" t="s">
        <v>47</v>
      </c>
      <c r="D40" s="22" t="s">
        <v>63</v>
      </c>
      <c r="E40" s="5">
        <v>100000</v>
      </c>
      <c r="F40" s="5">
        <v>100000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f t="shared" ref="P40:P41" si="14">K40+E40</f>
        <v>100000</v>
      </c>
    </row>
    <row r="41" spans="1:16" s="12" customFormat="1" ht="25.5">
      <c r="A41" s="20" t="s">
        <v>104</v>
      </c>
      <c r="B41" s="20" t="s">
        <v>105</v>
      </c>
      <c r="C41" s="21" t="s">
        <v>106</v>
      </c>
      <c r="D41" s="22" t="s">
        <v>107</v>
      </c>
      <c r="E41" s="5">
        <f>-1500000-100000-637445-731722</f>
        <v>-2969167</v>
      </c>
      <c r="F41" s="5">
        <f>-1500000-100000-637445-731722</f>
        <v>-2969167</v>
      </c>
      <c r="G41" s="5"/>
      <c r="H41" s="5"/>
      <c r="I41" s="5"/>
      <c r="J41" s="5">
        <v>637445</v>
      </c>
      <c r="K41" s="5">
        <v>637445</v>
      </c>
      <c r="L41" s="5"/>
      <c r="M41" s="5"/>
      <c r="N41" s="5"/>
      <c r="O41" s="5">
        <v>637445</v>
      </c>
      <c r="P41" s="5">
        <f t="shared" si="14"/>
        <v>-2331722</v>
      </c>
    </row>
    <row r="42" spans="1:16">
      <c r="A42" s="23" t="s">
        <v>59</v>
      </c>
      <c r="B42" s="24"/>
      <c r="C42" s="25"/>
      <c r="D42" s="32" t="s">
        <v>60</v>
      </c>
      <c r="E42" s="27">
        <f>E43</f>
        <v>0</v>
      </c>
      <c r="F42" s="27">
        <f t="shared" ref="F42:P42" si="15">F43</f>
        <v>0</v>
      </c>
      <c r="G42" s="27">
        <f t="shared" si="15"/>
        <v>-35000</v>
      </c>
      <c r="H42" s="27">
        <f t="shared" si="15"/>
        <v>35000</v>
      </c>
      <c r="I42" s="27">
        <f t="shared" si="15"/>
        <v>0</v>
      </c>
      <c r="J42" s="27">
        <f t="shared" si="15"/>
        <v>0</v>
      </c>
      <c r="K42" s="27">
        <f t="shared" si="15"/>
        <v>0</v>
      </c>
      <c r="L42" s="27">
        <f t="shared" si="15"/>
        <v>0</v>
      </c>
      <c r="M42" s="27">
        <f t="shared" si="15"/>
        <v>0</v>
      </c>
      <c r="N42" s="27">
        <f t="shared" si="15"/>
        <v>0</v>
      </c>
      <c r="O42" s="27">
        <f t="shared" si="15"/>
        <v>0</v>
      </c>
      <c r="P42" s="27">
        <f t="shared" si="15"/>
        <v>0</v>
      </c>
    </row>
    <row r="43" spans="1:16">
      <c r="A43" s="23" t="s">
        <v>61</v>
      </c>
      <c r="B43" s="24"/>
      <c r="C43" s="25"/>
      <c r="D43" s="26"/>
      <c r="E43" s="27">
        <f t="shared" ref="E43:P43" si="16">SUM(E44:E44)</f>
        <v>0</v>
      </c>
      <c r="F43" s="27">
        <f t="shared" si="16"/>
        <v>0</v>
      </c>
      <c r="G43" s="27">
        <f t="shared" si="16"/>
        <v>-35000</v>
      </c>
      <c r="H43" s="27">
        <f t="shared" si="16"/>
        <v>35000</v>
      </c>
      <c r="I43" s="27">
        <f t="shared" si="16"/>
        <v>0</v>
      </c>
      <c r="J43" s="27">
        <f t="shared" si="16"/>
        <v>0</v>
      </c>
      <c r="K43" s="27">
        <f t="shared" si="16"/>
        <v>0</v>
      </c>
      <c r="L43" s="27">
        <f t="shared" si="16"/>
        <v>0</v>
      </c>
      <c r="M43" s="27">
        <f t="shared" si="16"/>
        <v>0</v>
      </c>
      <c r="N43" s="27">
        <f t="shared" si="16"/>
        <v>0</v>
      </c>
      <c r="O43" s="27">
        <f t="shared" si="16"/>
        <v>0</v>
      </c>
      <c r="P43" s="27">
        <f t="shared" si="16"/>
        <v>0</v>
      </c>
    </row>
    <row r="44" spans="1:16" ht="25.5">
      <c r="A44" s="20" t="s">
        <v>83</v>
      </c>
      <c r="B44" s="20" t="s">
        <v>44</v>
      </c>
      <c r="C44" s="21" t="s">
        <v>45</v>
      </c>
      <c r="D44" s="22" t="s">
        <v>46</v>
      </c>
      <c r="E44" s="28">
        <v>0</v>
      </c>
      <c r="F44" s="28">
        <v>0</v>
      </c>
      <c r="G44" s="28">
        <v>-35000</v>
      </c>
      <c r="H44" s="28">
        <v>35000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30">
        <f t="shared" ref="P44" si="17">E44+J44</f>
        <v>0</v>
      </c>
    </row>
    <row r="45" spans="1:16" s="12" customFormat="1">
      <c r="A45" s="13" t="s">
        <v>30</v>
      </c>
      <c r="B45" s="14"/>
      <c r="C45" s="15"/>
      <c r="D45" s="16" t="s">
        <v>31</v>
      </c>
      <c r="E45" s="17">
        <f>E46</f>
        <v>68865</v>
      </c>
      <c r="F45" s="17">
        <f t="shared" ref="F45:O45" si="18">F46</f>
        <v>68865</v>
      </c>
      <c r="G45" s="17">
        <f t="shared" si="18"/>
        <v>121536</v>
      </c>
      <c r="H45" s="17">
        <f t="shared" si="18"/>
        <v>0</v>
      </c>
      <c r="I45" s="17">
        <f t="shared" si="18"/>
        <v>0</v>
      </c>
      <c r="J45" s="17">
        <f t="shared" si="18"/>
        <v>0</v>
      </c>
      <c r="K45" s="17">
        <f t="shared" si="18"/>
        <v>0</v>
      </c>
      <c r="L45" s="17">
        <f t="shared" si="18"/>
        <v>0</v>
      </c>
      <c r="M45" s="17">
        <f t="shared" si="18"/>
        <v>0</v>
      </c>
      <c r="N45" s="17">
        <f t="shared" si="18"/>
        <v>0</v>
      </c>
      <c r="O45" s="17">
        <f t="shared" si="18"/>
        <v>0</v>
      </c>
      <c r="P45" s="17">
        <f t="shared" ref="P45" si="19">E45+J45</f>
        <v>68865</v>
      </c>
    </row>
    <row r="46" spans="1:16" s="12" customFormat="1">
      <c r="A46" s="13" t="s">
        <v>29</v>
      </c>
      <c r="B46" s="14"/>
      <c r="C46" s="15"/>
      <c r="D46" s="17"/>
      <c r="E46" s="17">
        <f>SUM(E47:E48)</f>
        <v>68865</v>
      </c>
      <c r="F46" s="17">
        <f t="shared" ref="F46:P46" si="20">SUM(F47:F48)</f>
        <v>68865</v>
      </c>
      <c r="G46" s="17">
        <f t="shared" si="20"/>
        <v>121536</v>
      </c>
      <c r="H46" s="17">
        <f t="shared" si="20"/>
        <v>0</v>
      </c>
      <c r="I46" s="17">
        <f t="shared" si="20"/>
        <v>0</v>
      </c>
      <c r="J46" s="17">
        <f t="shared" si="20"/>
        <v>0</v>
      </c>
      <c r="K46" s="17">
        <f t="shared" si="20"/>
        <v>0</v>
      </c>
      <c r="L46" s="17">
        <f t="shared" si="20"/>
        <v>0</v>
      </c>
      <c r="M46" s="17">
        <f t="shared" si="20"/>
        <v>0</v>
      </c>
      <c r="N46" s="17">
        <f t="shared" si="20"/>
        <v>0</v>
      </c>
      <c r="O46" s="17">
        <f t="shared" si="20"/>
        <v>0</v>
      </c>
      <c r="P46" s="17">
        <f t="shared" si="20"/>
        <v>68865</v>
      </c>
    </row>
    <row r="47" spans="1:16" s="12" customFormat="1" ht="25.5">
      <c r="A47" s="20" t="s">
        <v>103</v>
      </c>
      <c r="B47" s="20" t="s">
        <v>44</v>
      </c>
      <c r="C47" s="21" t="s">
        <v>45</v>
      </c>
      <c r="D47" s="22" t="s">
        <v>46</v>
      </c>
      <c r="E47" s="5">
        <v>151536</v>
      </c>
      <c r="F47" s="5">
        <v>151536</v>
      </c>
      <c r="G47" s="5">
        <v>121536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28">
        <f t="shared" ref="P47:P48" si="21">E47+J47</f>
        <v>151536</v>
      </c>
    </row>
    <row r="48" spans="1:16" s="12" customFormat="1">
      <c r="A48" s="20" t="s">
        <v>55</v>
      </c>
      <c r="B48" s="20" t="s">
        <v>56</v>
      </c>
      <c r="C48" s="21" t="s">
        <v>57</v>
      </c>
      <c r="D48" s="22" t="s">
        <v>58</v>
      </c>
      <c r="E48" s="5">
        <v>-82671</v>
      </c>
      <c r="F48" s="5">
        <v>-82671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28">
        <f t="shared" si="21"/>
        <v>-82671</v>
      </c>
    </row>
    <row r="49" spans="1:16" s="12" customFormat="1" ht="30.75" customHeight="1">
      <c r="A49" s="14" t="s">
        <v>14</v>
      </c>
      <c r="B49" s="14" t="s">
        <v>14</v>
      </c>
      <c r="C49" s="15" t="s">
        <v>14</v>
      </c>
      <c r="D49" s="17" t="s">
        <v>15</v>
      </c>
      <c r="E49" s="17">
        <f>E14+E20+E34+E45+E42+E26</f>
        <v>-1960414</v>
      </c>
      <c r="F49" s="17">
        <f t="shared" ref="F49:P49" si="22">F14+F20+F34+F45+F42+F26</f>
        <v>-1960414</v>
      </c>
      <c r="G49" s="17">
        <f t="shared" si="22"/>
        <v>-1147464</v>
      </c>
      <c r="H49" s="17">
        <f t="shared" si="22"/>
        <v>-568100</v>
      </c>
      <c r="I49" s="17">
        <f t="shared" si="22"/>
        <v>0</v>
      </c>
      <c r="J49" s="17">
        <f t="shared" si="22"/>
        <v>2539279</v>
      </c>
      <c r="K49" s="17">
        <f t="shared" si="22"/>
        <v>2539279</v>
      </c>
      <c r="L49" s="17">
        <f t="shared" si="22"/>
        <v>200500.5</v>
      </c>
      <c r="M49" s="17">
        <f t="shared" si="22"/>
        <v>0</v>
      </c>
      <c r="N49" s="17">
        <f t="shared" si="22"/>
        <v>0</v>
      </c>
      <c r="O49" s="17">
        <f t="shared" si="22"/>
        <v>2338778.5</v>
      </c>
      <c r="P49" s="17">
        <f t="shared" si="22"/>
        <v>578865</v>
      </c>
    </row>
    <row r="50" spans="1:16">
      <c r="A50" s="6"/>
      <c r="B50" s="6"/>
      <c r="C50" s="7"/>
      <c r="D50" s="8"/>
      <c r="E50" s="8"/>
      <c r="F50" s="8"/>
      <c r="G50" s="10"/>
      <c r="H50" s="10"/>
      <c r="I50" s="10"/>
      <c r="J50" s="10"/>
      <c r="K50" s="10"/>
      <c r="L50" s="10"/>
      <c r="M50" s="10"/>
      <c r="N50" s="10"/>
      <c r="O50" s="10"/>
      <c r="P50" s="10"/>
    </row>
    <row r="51" spans="1:16" ht="42" customHeight="1">
      <c r="A51" s="44" t="s">
        <v>109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</row>
    <row r="52" spans="1:16" hidden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</row>
    <row r="54" spans="1:16" ht="92.2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</row>
  </sheetData>
  <mergeCells count="24">
    <mergeCell ref="A51:P51"/>
    <mergeCell ref="A54:P54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43307086614173229" right="0.19685039370078741" top="0.19685039370078741" bottom="0.19685039370078741" header="0" footer="0"/>
  <pageSetup paperSize="9" scale="54" fitToHeight="500" orientation="landscape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2024-10-03T06:38:37Z</cp:lastPrinted>
  <dcterms:created xsi:type="dcterms:W3CDTF">2022-11-08T08:12:38Z</dcterms:created>
  <dcterms:modified xsi:type="dcterms:W3CDTF">2024-10-07T06:53:49Z</dcterms:modified>
</cp:coreProperties>
</file>