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Структура 2-х" sheetId="1" r:id="rId1"/>
  </sheets>
  <externalReferences>
    <externalReference r:id="rId2"/>
  </externalReference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<sst xmlns="http://schemas.openxmlformats.org/spreadsheetml/2006/main" count="312" uniqueCount="181">
  <si>
    <t>Додаток 4</t>
  </si>
  <si>
    <t>до рішення виконавчого комітету Дрогобицької міської ради</t>
  </si>
  <si>
    <t>від 04.10.2024  № 266</t>
  </si>
  <si>
    <t>СТРУКТУРА</t>
  </si>
  <si>
    <t xml:space="preserve">двоставкових тарифів на теплову енергію та послугу з постачання теплової енергії </t>
  </si>
  <si>
    <t>Комунального підприємства «Дрогобичтеплоенерго» Дрогобицької міської ради</t>
  </si>
  <si>
    <t>для всіх категорій споживачів на 2024-2025рр.</t>
  </si>
  <si>
    <t>Без ПДВ</t>
  </si>
  <si>
    <t xml:space="preserve">№
з/п </t>
  </si>
  <si>
    <t xml:space="preserve">Найменування показників </t>
  </si>
  <si>
    <t>Одиниця виміру</t>
  </si>
  <si>
    <t>Тарифи, грн/Гкал, грн/(Гкал/год)місяць</t>
  </si>
  <si>
    <t>населення</t>
  </si>
  <si>
    <t xml:space="preserve"> бюджетні установи</t>
  </si>
  <si>
    <t xml:space="preserve"> інші споживачі</t>
  </si>
  <si>
    <t>релігійні організаціЇ</t>
  </si>
  <si>
    <t>1.</t>
  </si>
  <si>
    <t>Обсяг реалізації теплової енергії власним споживачам</t>
  </si>
  <si>
    <t>Гкал</t>
  </si>
  <si>
    <t>2.</t>
  </si>
  <si>
    <r>
      <rPr>
        <sz val="12"/>
        <rFont val="Times New Roman"/>
        <charset val="204"/>
      </rPr>
      <t>Теплове навантаження об</t>
    </r>
    <r>
      <rPr>
        <sz val="12"/>
        <rFont val="Calibri"/>
        <charset val="204"/>
      </rPr>
      <t>'</t>
    </r>
    <r>
      <rPr>
        <sz val="12"/>
        <rFont val="Times New Roman"/>
        <charset val="204"/>
      </rPr>
      <t>єктів теплоспоживання власних споживачів</t>
    </r>
  </si>
  <si>
    <t>Гкал/год</t>
  </si>
  <si>
    <t>Виробництво теплової енергії (без ПДВ)</t>
  </si>
  <si>
    <t>3.</t>
  </si>
  <si>
    <t>Вартість виробництва теплової енергії енергії всього (р.4 + р.5 + р.6), в тому числі:</t>
  </si>
  <si>
    <t>тис.грн</t>
  </si>
  <si>
    <t>3.1.</t>
  </si>
  <si>
    <t>умовно-змінна частина двоставкового тарифу</t>
  </si>
  <si>
    <t>3.2.</t>
  </si>
  <si>
    <t>умовно-постійна частина двоставкового тарифу</t>
  </si>
  <si>
    <t>4.</t>
  </si>
  <si>
    <t>Повна собівартість виробництва теплової енергії, всього, в тому числі:</t>
  </si>
  <si>
    <t>4.1</t>
  </si>
  <si>
    <t>умовно-змінні витрати всього, в тому числі:</t>
  </si>
  <si>
    <t>4.1.1.</t>
  </si>
  <si>
    <t>витрати на технологічне паливо (разом з вартістю його транспортування, без розподілу)</t>
  </si>
  <si>
    <t>4.1.2.</t>
  </si>
  <si>
    <t>витрати на технологічну електроенергію для виробництва теплової енергії (разом з вартістю її транспортування)</t>
  </si>
  <si>
    <t>4.1.3.</t>
  </si>
  <si>
    <t>витрати на покупну теплову енергію</t>
  </si>
  <si>
    <t>4.2.</t>
  </si>
  <si>
    <t>умовно-постійні витрати, всього - решта витрат повної планованої собівартості виробництва теплової енергії (з врахуванням витрат на розподіл палива)</t>
  </si>
  <si>
    <t>ел/ен в-во</t>
  </si>
  <si>
    <t>ел/ен тр</t>
  </si>
  <si>
    <t>ел/ен заг</t>
  </si>
  <si>
    <t>ел/ен адмін</t>
  </si>
  <si>
    <t>5.</t>
  </si>
  <si>
    <t>Витрати на відшкодування втрат</t>
  </si>
  <si>
    <t>6.</t>
  </si>
  <si>
    <t>Плановий прибуток в тарифах на виробництво теплової енергії, віднесений до умовно-постійної частини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</si>
  <si>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</si>
  <si>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</si>
  <si>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</si>
  <si>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</si>
  <si>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</si>
  <si>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</si>
  <si>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</si>
  <si>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</si>
  <si>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</si>
  <si>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</si>
  <si>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</si>
  <si>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 xml:space="preserve">7. </t>
  </si>
  <si>
    <t>Умовно-змінна частина двоставкового тарифу на виробництво теплової енергії</t>
  </si>
  <si>
    <t>грн/Гкал</t>
  </si>
  <si>
    <t>аморт. вир</t>
  </si>
  <si>
    <t>аморт. транс</t>
  </si>
  <si>
    <t>аморт постач</t>
  </si>
  <si>
    <t>аморт загвир</t>
  </si>
  <si>
    <t>аморт адмін</t>
  </si>
  <si>
    <t>8.</t>
  </si>
  <si>
    <t>Умовно-постійна частина двоставкового тарифу на виробництво теплової енергії - місячна абонентська плата за одиницю теплового навантаження, в тому числі:</t>
  </si>
  <si>
    <t>грн/(Гкал/год)/міс.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</si>
  <si>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</si>
  <si>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</si>
  <si>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</si>
  <si>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</si>
  <si>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</si>
  <si>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</si>
  <si>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</si>
  <si>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</si>
  <si>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</si>
  <si>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</si>
  <si>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</si>
  <si>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</si>
  <si>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</si>
  <si>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</si>
  <si>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</si>
  <si>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</si>
  <si>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</si>
  <si>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</si>
  <si>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</si>
  <si>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</si>
  <si>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</si>
  <si>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</si>
  <si>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</si>
  <si>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</si>
  <si>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-вик.ПП і право інтелект.вл</t>
  </si>
  <si>
    <t>-підписка період.видань</t>
  </si>
  <si>
    <t>-підг.персоналу</t>
  </si>
  <si>
    <t>-інші інші,в тому числі</t>
  </si>
  <si>
    <t>-ІТ</t>
  </si>
  <si>
    <t>-послуга з ремонту і ТО ПК</t>
  </si>
  <si>
    <t>-інші заггоспод признА</t>
  </si>
  <si>
    <t xml:space="preserve">-інші з постач т_е </t>
  </si>
  <si>
    <t>-обслуг оргтехніки</t>
  </si>
  <si>
    <t>8.1.</t>
  </si>
  <si>
    <t>складова собівартості</t>
  </si>
  <si>
    <t>8.2.</t>
  </si>
  <si>
    <t xml:space="preserve">складова витрат на відшкодування втрат </t>
  </si>
  <si>
    <t>8.3.</t>
  </si>
  <si>
    <t>складова прибутку</t>
  </si>
  <si>
    <t>Транспортування теплової енергії без (ПДВ)</t>
  </si>
  <si>
    <t>9.</t>
  </si>
  <si>
    <t>Вартість транспортування теплової енергії енергії всього (р.10 + р.11 + р.12), в тому числі:</t>
  </si>
  <si>
    <t>9.1.</t>
  </si>
  <si>
    <t>Собівартість теплової енергії</t>
  </si>
  <si>
    <t>9.2.</t>
  </si>
  <si>
    <t>10.</t>
  </si>
  <si>
    <t>Повна собівартість транспортування теплової енергії, всього, в тому числі:</t>
  </si>
  <si>
    <t>10.1.</t>
  </si>
  <si>
    <t xml:space="preserve">умовно-змінні витрати планованої собівартості транспортування теплової енергії </t>
  </si>
  <si>
    <t>10.2.</t>
  </si>
  <si>
    <t xml:space="preserve">умовно-постійні витрати, всього - решта витрат повної планованої собівартості транспортування теплової енергії </t>
  </si>
  <si>
    <t>11.</t>
  </si>
  <si>
    <t>12.</t>
  </si>
  <si>
    <t>Плановий прибуток в тарифах на транспортування теплової енергії, віднесений до умовно-постійної частини</t>
  </si>
  <si>
    <t>13.</t>
  </si>
  <si>
    <t>Умовно-змінна частина двоставкового тарифу на транспортування теплової енергії</t>
  </si>
  <si>
    <t>14.</t>
  </si>
  <si>
    <t>Умовно-постійна частина двоставкового тарифу на транспортування теплової енергії - місячна абонентська плата за одиницю теплового навантаження, в тому числі:</t>
  </si>
  <si>
    <t>14.1.</t>
  </si>
  <si>
    <t>14.2.</t>
  </si>
  <si>
    <t>14.3.</t>
  </si>
  <si>
    <t>Постачання теплової енергії (без ПДВ)</t>
  </si>
  <si>
    <t>15.</t>
  </si>
  <si>
    <t>Вартість постачання теплової енергії енергії всього (р.16 + р.17 + р.18), в тому числі:</t>
  </si>
  <si>
    <t>15.1.</t>
  </si>
  <si>
    <t>15.2.</t>
  </si>
  <si>
    <t>16.</t>
  </si>
  <si>
    <t>Повна собівартість постачання теплової енергії, всього, в тому числі:</t>
  </si>
  <si>
    <t>16.1.</t>
  </si>
  <si>
    <t xml:space="preserve">умовно-змінні витрати планованої собівартості постачання теплової енергії </t>
  </si>
  <si>
    <t>16.2.</t>
  </si>
  <si>
    <t xml:space="preserve">умовно-постійні витрати планованої собівартості постачання теплової енергії </t>
  </si>
  <si>
    <t>17.</t>
  </si>
  <si>
    <t>18.</t>
  </si>
  <si>
    <t>19.</t>
  </si>
  <si>
    <t>20.</t>
  </si>
  <si>
    <t>20.1.</t>
  </si>
  <si>
    <t>20.2.</t>
  </si>
  <si>
    <t>20.3.</t>
  </si>
  <si>
    <t>Двоставкові тарифи на теплову енергію, її виробництво, транспортування, постачання (без ПДВ)</t>
  </si>
  <si>
    <t>21.</t>
  </si>
  <si>
    <t>Вартість теплової енергії енергії (її виробництво, транспортування, постачання), всього (р.22 + р.23 + р.24), в тому числі:</t>
  </si>
  <si>
    <t>21.1.</t>
  </si>
  <si>
    <t>21.2.</t>
  </si>
  <si>
    <t>22.</t>
  </si>
  <si>
    <t>Повна собівартість теплової енергії (її виробництво, транспортування, постачання), всього, в тому числі:</t>
  </si>
  <si>
    <t>22.1.</t>
  </si>
  <si>
    <t>22.1.1.</t>
  </si>
  <si>
    <t>22.1.2.</t>
  </si>
  <si>
    <t>22.1.3.</t>
  </si>
  <si>
    <t>22.2.</t>
  </si>
  <si>
    <t>умовно-постійні витрати, всього - решта витрат повної планованої собівартості теплової енергії (її виробництва, транспортування, постачання) (з врахуванням витрат на розподіл палива)</t>
  </si>
  <si>
    <t>23.</t>
  </si>
  <si>
    <t>24.</t>
  </si>
  <si>
    <t>Плановий прибуток в тарифах на тепловоу енергію (її виробництво,транспортування, постачання), віднесений до умовно-постійної частини</t>
  </si>
  <si>
    <t>25.</t>
  </si>
  <si>
    <t>Умовно-змінна частина двоставкового тарифу на теплову енергію (її виробництво, транспортування, постачання)</t>
  </si>
  <si>
    <t>26.</t>
  </si>
  <si>
    <t>Умовно-постійна частина двоставкового тарифу на теплову енергію (її виробництво, транспортування, постачання) - місячна абонентська плата за одиницю теплового навантаження, в тому числі:</t>
  </si>
  <si>
    <t>26.1.</t>
  </si>
  <si>
    <t>26.2.</t>
  </si>
  <si>
    <t>26.3.</t>
  </si>
  <si>
    <t>Двоставкові тарифи на послугу з постачання теплової енергії (з ПДВ)</t>
  </si>
  <si>
    <t>27.</t>
  </si>
  <si>
    <t>Умовно-змінна частина двоставкового тарифу на теплову енергію (р.25*1,2)</t>
  </si>
  <si>
    <t>28.</t>
  </si>
  <si>
    <t>Умовно-постійна частина двоставкового тарифу на теплову енергію - місячна абонентська плата за одиницю теплового навантаження (р.26*1,2)</t>
  </si>
  <si>
    <t>Керуючий справами виконкому</t>
  </si>
  <si>
    <t>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</si>
</sst>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000000"/>
    <numFmt numFmtId="179" formatCode="#,##0.000"/>
    <numFmt numFmtId="180" formatCode="0.000000"/>
    <numFmt numFmtId="181" formatCode="0.000"/>
  </numFmts>
  <fonts count="63">
    <font>
      <sz val="10"/>
      <name val="Arial Cyr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4"/>
      <name val="Times New Roman"/>
      <charset val="204"/>
    </font>
    <font>
      <b/>
      <i/>
      <sz val="11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10"/>
      <color theme="1"/>
      <name val="Times New Roman"/>
      <charset val="204"/>
    </font>
    <font>
      <sz val="12"/>
      <color theme="1"/>
      <name val="Times New Roman"/>
      <charset val="204"/>
    </font>
    <font>
      <b/>
      <sz val="14"/>
      <name val="Arial Cyr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0"/>
      <name val="Times New Roman"/>
      <charset val="204"/>
    </font>
    <font>
      <sz val="10"/>
      <color rgb="FFFF0000"/>
      <name val="Times New Roman"/>
      <charset val="204"/>
    </font>
    <font>
      <sz val="10"/>
      <color theme="1"/>
      <name val="Times New Roman"/>
      <charset val="204"/>
    </font>
    <font>
      <i/>
      <sz val="12"/>
      <name val="Times New Roman"/>
      <charset val="204"/>
    </font>
    <font>
      <i/>
      <sz val="10"/>
      <name val="Times New Roman"/>
      <charset val="204"/>
    </font>
    <font>
      <i/>
      <sz val="10"/>
      <color theme="1"/>
      <name val="Times New Roman"/>
      <charset val="204"/>
    </font>
    <font>
      <b/>
      <sz val="16"/>
      <name val="Times New Roman"/>
      <charset val="204"/>
    </font>
    <font>
      <b/>
      <sz val="14"/>
      <color rgb="FFFF0000"/>
      <name val="Arial Cyr"/>
      <charset val="204"/>
    </font>
    <font>
      <b/>
      <i/>
      <sz val="16"/>
      <name val="Times New Roman"/>
      <charset val="204"/>
    </font>
    <font>
      <b/>
      <sz val="14"/>
      <color theme="1"/>
      <name val="Times New Roman"/>
      <charset val="204"/>
    </font>
    <font>
      <b/>
      <sz val="14"/>
      <color rgb="FFFF000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0"/>
      <color rgb="FFFF0000"/>
      <name val="Arial Cyr"/>
      <charset val="204"/>
    </font>
    <font>
      <sz val="10"/>
      <color rgb="FF00B050"/>
      <name val="Arial Cyr"/>
      <charset val="204"/>
    </font>
    <font>
      <sz val="13"/>
      <name val="Times New Roman"/>
      <charset val="204"/>
    </font>
    <font>
      <i/>
      <sz val="13"/>
      <color theme="1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0.5"/>
      <name val="Times New Roman"/>
      <charset val="204"/>
    </font>
    <font>
      <i/>
      <sz val="13"/>
      <name val="Times New Roman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b/>
      <sz val="13"/>
      <color rgb="FFFF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sz val="12"/>
      <name val="Calibri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177" fontId="41" fillId="0" borderId="0" applyFont="0" applyFill="0" applyBorder="0" applyAlignment="0" applyProtection="0">
      <alignment vertical="center"/>
    </xf>
    <xf numFmtId="42" fontId="41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4" borderId="42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43" applyNumberFormat="0" applyFill="0" applyAlignment="0" applyProtection="0">
      <alignment vertical="center"/>
    </xf>
    <xf numFmtId="0" fontId="48" fillId="0" borderId="43" applyNumberFormat="0" applyFill="0" applyAlignment="0" applyProtection="0">
      <alignment vertical="center"/>
    </xf>
    <xf numFmtId="0" fontId="49" fillId="0" borderId="44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5" borderId="45" applyNumberFormat="0" applyAlignment="0" applyProtection="0">
      <alignment vertical="center"/>
    </xf>
    <xf numFmtId="0" fontId="51" fillId="6" borderId="46" applyNumberFormat="0" applyAlignment="0" applyProtection="0">
      <alignment vertical="center"/>
    </xf>
    <xf numFmtId="0" fontId="52" fillId="6" borderId="45" applyNumberFormat="0" applyAlignment="0" applyProtection="0">
      <alignment vertical="center"/>
    </xf>
    <xf numFmtId="0" fontId="53" fillId="7" borderId="47" applyNumberFormat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55" fillId="0" borderId="49" applyNumberFormat="0" applyFill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59" fillId="14" borderId="0" applyNumberFormat="0" applyBorder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59" fillId="18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60" fillId="25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59" fillId="27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28" borderId="0" applyNumberFormat="0" applyBorder="0" applyAlignment="0" applyProtection="0">
      <alignment vertical="center"/>
    </xf>
    <xf numFmtId="0" fontId="59" fillId="29" borderId="0" applyNumberFormat="0" applyBorder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0" fillId="31" borderId="0" applyNumberFormat="0" applyBorder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0" fontId="59" fillId="33" borderId="0" applyNumberFormat="0" applyBorder="0" applyAlignment="0" applyProtection="0">
      <alignment vertical="center"/>
    </xf>
    <xf numFmtId="0" fontId="61" fillId="0" borderId="0"/>
  </cellStyleXfs>
  <cellXfs count="350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 applyProtection="1">
      <alignment horizontal="center" vertical="center" wrapText="1"/>
      <protection locked="0"/>
    </xf>
    <xf numFmtId="0" fontId="4" fillId="0" borderId="0" xfId="49" applyFont="1" applyFill="1" applyBorder="1" applyAlignment="1" applyProtection="1">
      <alignment horizontal="right" vertical="center" wrapText="1"/>
      <protection locked="0"/>
    </xf>
    <xf numFmtId="0" fontId="5" fillId="0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 applyProtection="1">
      <alignment horizontal="center" vertical="center" wrapText="1"/>
      <protection locked="0"/>
    </xf>
    <xf numFmtId="0" fontId="6" fillId="0" borderId="3" xfId="49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10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wrapText="1"/>
    </xf>
    <xf numFmtId="0" fontId="5" fillId="0" borderId="10" xfId="49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11" xfId="49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3" xfId="49" applyFont="1" applyFill="1" applyBorder="1" applyAlignment="1">
      <alignment horizontal="center" vertical="center" wrapText="1"/>
    </xf>
    <xf numFmtId="0" fontId="1" fillId="0" borderId="14" xfId="49" applyFont="1" applyFill="1" applyBorder="1" applyAlignment="1">
      <alignment horizontal="left" vertical="center" wrapText="1"/>
    </xf>
    <xf numFmtId="4" fontId="1" fillId="0" borderId="15" xfId="49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1" fillId="0" borderId="17" xfId="49" applyNumberFormat="1" applyFont="1" applyFill="1" applyBorder="1" applyAlignment="1">
      <alignment horizontal="center" vertical="center" wrapText="1"/>
    </xf>
    <xf numFmtId="0" fontId="1" fillId="0" borderId="18" xfId="49" applyFont="1" applyFill="1" applyBorder="1" applyAlignment="1">
      <alignment vertical="center" wrapText="1"/>
    </xf>
    <xf numFmtId="0" fontId="1" fillId="0" borderId="17" xfId="49" applyFont="1" applyFill="1" applyBorder="1" applyAlignment="1">
      <alignment horizontal="center" vertical="center" wrapText="1"/>
    </xf>
    <xf numFmtId="178" fontId="1" fillId="0" borderId="19" xfId="49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8" fontId="1" fillId="0" borderId="19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8" fontId="8" fillId="0" borderId="19" xfId="0" applyNumberFormat="1" applyFont="1" applyFill="1" applyBorder="1" applyAlignment="1">
      <alignment horizontal="center" vertical="center" wrapText="1"/>
    </xf>
    <xf numFmtId="49" fontId="3" fillId="0" borderId="21" xfId="49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49" fontId="10" fillId="0" borderId="15" xfId="49" applyNumberFormat="1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0" fillId="0" borderId="23" xfId="49" applyFont="1" applyFill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/>
    </xf>
    <xf numFmtId="49" fontId="10" fillId="0" borderId="24" xfId="49" applyNumberFormat="1" applyFont="1" applyFill="1" applyBorder="1" applyAlignment="1">
      <alignment horizontal="center" vertical="center" wrapText="1"/>
    </xf>
    <xf numFmtId="0" fontId="10" fillId="0" borderId="25" xfId="49" applyFont="1" applyFill="1" applyBorder="1" applyAlignment="1">
      <alignment vertical="center" wrapText="1"/>
    </xf>
    <xf numFmtId="0" fontId="10" fillId="0" borderId="26" xfId="49" applyFont="1" applyFill="1" applyBorder="1" applyAlignment="1">
      <alignment horizontal="center" vertical="center" wrapText="1"/>
    </xf>
    <xf numFmtId="4" fontId="10" fillId="0" borderId="24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" fontId="10" fillId="0" borderId="24" xfId="49" applyNumberFormat="1" applyFont="1" applyFill="1" applyBorder="1" applyAlignment="1" applyProtection="1">
      <alignment horizontal="center" vertical="center" wrapText="1"/>
      <protection locked="0"/>
    </xf>
    <xf numFmtId="2" fontId="10" fillId="0" borderId="24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2" fontId="11" fillId="0" borderId="24" xfId="0" applyNumberFormat="1" applyFont="1" applyFill="1" applyBorder="1" applyAlignment="1">
      <alignment horizontal="center" vertical="center" wrapText="1"/>
    </xf>
    <xf numFmtId="49" fontId="1" fillId="0" borderId="24" xfId="49" applyNumberFormat="1" applyFont="1" applyFill="1" applyBorder="1" applyAlignment="1">
      <alignment horizontal="center" vertical="center" wrapText="1"/>
    </xf>
    <xf numFmtId="0" fontId="1" fillId="0" borderId="25" xfId="49" applyFont="1" applyFill="1" applyBorder="1" applyAlignment="1">
      <alignment vertical="center" wrapText="1"/>
    </xf>
    <xf numFmtId="0" fontId="1" fillId="0" borderId="26" xfId="49" applyFont="1" applyFill="1" applyBorder="1" applyAlignment="1">
      <alignment horizontal="center" vertical="center" wrapText="1"/>
    </xf>
    <xf numFmtId="4" fontId="1" fillId="0" borderId="24" xfId="49" applyNumberFormat="1" applyFont="1" applyFill="1" applyBorder="1" applyAlignment="1" applyProtection="1">
      <alignment horizontal="center" vertical="center" wrapText="1"/>
      <protection locked="0"/>
    </xf>
    <xf numFmtId="2" fontId="1" fillId="0" borderId="24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 wrapText="1"/>
    </xf>
    <xf numFmtId="49" fontId="12" fillId="0" borderId="24" xfId="49" applyNumberFormat="1" applyFont="1" applyFill="1" applyBorder="1" applyAlignment="1">
      <alignment horizontal="center" vertical="top" wrapText="1"/>
    </xf>
    <xf numFmtId="4" fontId="13" fillId="0" borderId="28" xfId="49" applyNumberFormat="1" applyFont="1" applyFill="1" applyBorder="1" applyAlignment="1" applyProtection="1">
      <alignment horizontal="center" vertical="center" wrapText="1"/>
      <protection locked="0"/>
    </xf>
    <xf numFmtId="2" fontId="13" fillId="0" borderId="29" xfId="49" applyNumberFormat="1" applyFont="1" applyFill="1" applyBorder="1" applyAlignment="1">
      <alignment horizontal="center" vertical="center"/>
    </xf>
    <xf numFmtId="2" fontId="12" fillId="0" borderId="30" xfId="0" applyNumberFormat="1" applyFont="1" applyFill="1" applyBorder="1" applyAlignment="1">
      <alignment horizontal="center" vertical="center" wrapText="1"/>
    </xf>
    <xf numFmtId="2" fontId="12" fillId="0" borderId="31" xfId="49" applyNumberFormat="1" applyFont="1" applyFill="1" applyBorder="1" applyAlignment="1">
      <alignment horizontal="center" vertical="center"/>
    </xf>
    <xf numFmtId="2" fontId="14" fillId="0" borderId="28" xfId="0" applyNumberFormat="1" applyFont="1" applyFill="1" applyBorder="1" applyAlignment="1">
      <alignment horizontal="center" vertical="center" wrapText="1"/>
    </xf>
    <xf numFmtId="49" fontId="12" fillId="0" borderId="24" xfId="49" applyNumberFormat="1" applyFont="1" applyFill="1" applyBorder="1" applyAlignment="1">
      <alignment horizontal="center" vertical="center" wrapText="1"/>
    </xf>
    <xf numFmtId="0" fontId="15" fillId="0" borderId="25" xfId="49" applyFont="1" applyFill="1" applyBorder="1" applyAlignment="1">
      <alignment vertical="center" wrapText="1"/>
    </xf>
    <xf numFmtId="0" fontId="16" fillId="0" borderId="26" xfId="49" applyFont="1" applyFill="1" applyBorder="1" applyAlignment="1">
      <alignment vertical="center" wrapText="1"/>
    </xf>
    <xf numFmtId="4" fontId="16" fillId="0" borderId="28" xfId="49" applyNumberFormat="1" applyFont="1" applyFill="1" applyBorder="1" applyAlignment="1" applyProtection="1">
      <alignment horizontal="center" vertical="center" wrapText="1"/>
      <protection locked="0"/>
    </xf>
    <xf numFmtId="2" fontId="16" fillId="0" borderId="29" xfId="49" applyNumberFormat="1" applyFont="1" applyFill="1" applyBorder="1" applyAlignment="1">
      <alignment horizontal="center" vertical="center"/>
    </xf>
    <xf numFmtId="2" fontId="16" fillId="0" borderId="30" xfId="0" applyNumberFormat="1" applyFont="1" applyFill="1" applyBorder="1" applyAlignment="1">
      <alignment horizontal="center" vertical="center" wrapText="1"/>
    </xf>
    <xf numFmtId="2" fontId="16" fillId="0" borderId="31" xfId="0" applyNumberFormat="1" applyFont="1" applyFill="1" applyBorder="1" applyAlignment="1">
      <alignment horizontal="center" vertical="center" wrapText="1"/>
    </xf>
    <xf numFmtId="2" fontId="17" fillId="0" borderId="28" xfId="0" applyNumberFormat="1" applyFont="1" applyFill="1" applyBorder="1" applyAlignment="1">
      <alignment horizontal="center" vertical="center" wrapText="1"/>
    </xf>
    <xf numFmtId="4" fontId="16" fillId="0" borderId="29" xfId="49" applyNumberFormat="1" applyFont="1" applyFill="1" applyBorder="1" applyAlignment="1" applyProtection="1">
      <alignment horizontal="center" vertical="center" wrapText="1"/>
      <protection locked="0"/>
    </xf>
    <xf numFmtId="4" fontId="16" fillId="0" borderId="30" xfId="49" applyNumberFormat="1" applyFont="1" applyFill="1" applyBorder="1" applyAlignment="1" applyProtection="1">
      <alignment horizontal="center" vertical="center" wrapText="1"/>
      <protection locked="0"/>
    </xf>
    <xf numFmtId="4" fontId="16" fillId="0" borderId="31" xfId="49" applyNumberFormat="1" applyFont="1" applyFill="1" applyBorder="1" applyAlignment="1" applyProtection="1">
      <alignment horizontal="center" vertical="center" wrapText="1"/>
      <protection locked="0"/>
    </xf>
    <xf numFmtId="49" fontId="10" fillId="2" borderId="24" xfId="49" applyNumberFormat="1" applyFont="1" applyFill="1" applyBorder="1" applyAlignment="1">
      <alignment horizontal="center" vertical="center" wrapText="1"/>
    </xf>
    <xf numFmtId="0" fontId="10" fillId="2" borderId="25" xfId="49" applyFont="1" applyFill="1" applyBorder="1" applyAlignment="1">
      <alignment vertical="center" wrapText="1"/>
    </xf>
    <xf numFmtId="0" fontId="10" fillId="2" borderId="26" xfId="49" applyFont="1" applyFill="1" applyBorder="1" applyAlignment="1">
      <alignment horizontal="center" vertical="center" wrapText="1"/>
    </xf>
    <xf numFmtId="4" fontId="10" fillId="2" borderId="24" xfId="49" applyNumberFormat="1" applyFont="1" applyFill="1" applyBorder="1" applyAlignment="1" applyProtection="1">
      <alignment horizontal="center" vertical="center" wrapText="1"/>
      <protection locked="0"/>
    </xf>
    <xf numFmtId="2" fontId="16" fillId="0" borderId="31" xfId="49" applyNumberFormat="1" applyFont="1" applyFill="1" applyBorder="1" applyAlignment="1">
      <alignment horizontal="center" vertical="center"/>
    </xf>
    <xf numFmtId="49" fontId="10" fillId="3" borderId="24" xfId="49" applyNumberFormat="1" applyFont="1" applyFill="1" applyBorder="1" applyAlignment="1">
      <alignment horizontal="center" vertical="center" wrapText="1"/>
    </xf>
    <xf numFmtId="0" fontId="10" fillId="3" borderId="25" xfId="49" applyFont="1" applyFill="1" applyBorder="1" applyAlignment="1">
      <alignment vertical="center" wrapText="1"/>
    </xf>
    <xf numFmtId="0" fontId="6" fillId="3" borderId="26" xfId="49" applyFont="1" applyFill="1" applyBorder="1" applyAlignment="1">
      <alignment vertical="center" wrapText="1"/>
    </xf>
    <xf numFmtId="4" fontId="10" fillId="3" borderId="24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49" applyFont="1" applyFill="1" applyBorder="1" applyAlignment="1">
      <alignment vertical="center" wrapText="1"/>
    </xf>
    <xf numFmtId="49" fontId="15" fillId="0" borderId="25" xfId="49" applyNumberFormat="1" applyFont="1" applyFill="1" applyBorder="1" applyAlignment="1">
      <alignment vertical="center" wrapText="1"/>
    </xf>
    <xf numFmtId="179" fontId="16" fillId="0" borderId="28" xfId="49" applyNumberFormat="1" applyFont="1" applyFill="1" applyBorder="1" applyAlignment="1" applyProtection="1">
      <alignment horizontal="center" vertical="center" wrapText="1"/>
      <protection locked="0"/>
    </xf>
    <xf numFmtId="179" fontId="16" fillId="0" borderId="29" xfId="49" applyNumberFormat="1" applyFont="1" applyFill="1" applyBorder="1" applyAlignment="1">
      <alignment horizontal="center" vertical="center"/>
    </xf>
    <xf numFmtId="179" fontId="16" fillId="0" borderId="30" xfId="0" applyNumberFormat="1" applyFont="1" applyFill="1" applyBorder="1" applyAlignment="1">
      <alignment horizontal="center" vertical="center" wrapText="1"/>
    </xf>
    <xf numFmtId="179" fontId="16" fillId="0" borderId="31" xfId="0" applyNumberFormat="1" applyFont="1" applyFill="1" applyBorder="1" applyAlignment="1">
      <alignment horizontal="center" vertical="center" wrapText="1"/>
    </xf>
    <xf numFmtId="179" fontId="17" fillId="0" borderId="28" xfId="0" applyNumberFormat="1" applyFont="1" applyFill="1" applyBorder="1" applyAlignment="1">
      <alignment horizontal="center" vertical="center" wrapText="1"/>
    </xf>
    <xf numFmtId="0" fontId="18" fillId="0" borderId="0" xfId="49" applyFont="1" applyFill="1" applyBorder="1" applyAlignment="1">
      <alignment horizontal="center" vertical="center" wrapText="1"/>
    </xf>
    <xf numFmtId="0" fontId="18" fillId="0" borderId="0" xfId="49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Border="1"/>
    <xf numFmtId="0" fontId="20" fillId="0" borderId="0" xfId="49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wrapText="1"/>
    </xf>
    <xf numFmtId="4" fontId="3" fillId="0" borderId="0" xfId="49" applyNumberFormat="1" applyFont="1" applyFill="1" applyBorder="1" applyAlignment="1">
      <alignment horizontal="center" vertical="center"/>
    </xf>
    <xf numFmtId="4" fontId="22" fillId="0" borderId="0" xfId="49" applyNumberFormat="1" applyFont="1" applyFill="1" applyBorder="1" applyAlignment="1">
      <alignment horizontal="center" vertical="center"/>
    </xf>
    <xf numFmtId="4" fontId="0" fillId="0" borderId="0" xfId="0" applyNumberFormat="1"/>
    <xf numFmtId="2" fontId="23" fillId="0" borderId="0" xfId="0" applyNumberFormat="1" applyFont="1" applyBorder="1" applyAlignment="1">
      <alignment horizontal="center" vertical="center" wrapText="1"/>
    </xf>
    <xf numFmtId="2" fontId="24" fillId="0" borderId="0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/>
    </xf>
    <xf numFmtId="2" fontId="23" fillId="0" borderId="0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25" fillId="0" borderId="0" xfId="0" applyNumberFormat="1" applyFont="1" applyFill="1"/>
    <xf numFmtId="0" fontId="26" fillId="0" borderId="0" xfId="0" applyFont="1" applyFill="1"/>
    <xf numFmtId="4" fontId="26" fillId="0" borderId="0" xfId="0" applyNumberFormat="1" applyFont="1" applyFill="1"/>
    <xf numFmtId="2" fontId="0" fillId="0" borderId="0" xfId="0" applyNumberFormat="1"/>
    <xf numFmtId="2" fontId="26" fillId="0" borderId="0" xfId="0" applyNumberFormat="1" applyFont="1"/>
    <xf numFmtId="2" fontId="24" fillId="0" borderId="0" xfId="49" applyNumberFormat="1" applyFont="1" applyFill="1" applyBorder="1" applyAlignment="1">
      <alignment horizontal="center" vertical="center"/>
    </xf>
    <xf numFmtId="2" fontId="12" fillId="0" borderId="29" xfId="49" applyNumberFormat="1" applyFont="1" applyFill="1" applyBorder="1" applyAlignment="1">
      <alignment horizontal="center" vertical="center"/>
    </xf>
    <xf numFmtId="2" fontId="14" fillId="0" borderId="30" xfId="0" applyNumberFormat="1" applyFont="1" applyFill="1" applyBorder="1" applyAlignment="1">
      <alignment horizontal="center" vertical="center" wrapText="1"/>
    </xf>
    <xf numFmtId="2" fontId="27" fillId="0" borderId="0" xfId="49" applyNumberFormat="1" applyFont="1" applyFill="1" applyBorder="1" applyAlignment="1">
      <alignment horizontal="center" vertical="center"/>
    </xf>
    <xf numFmtId="4" fontId="25" fillId="0" borderId="0" xfId="0" applyNumberFormat="1" applyFont="1"/>
    <xf numFmtId="2" fontId="28" fillId="0" borderId="0" xfId="0" applyNumberFormat="1" applyFont="1" applyFill="1" applyBorder="1" applyAlignment="1">
      <alignment horizontal="center" vertical="center" wrapText="1"/>
    </xf>
    <xf numFmtId="2" fontId="17" fillId="0" borderId="29" xfId="0" applyNumberFormat="1" applyFont="1" applyFill="1" applyBorder="1" applyAlignment="1">
      <alignment horizontal="center" vertical="center" wrapText="1"/>
    </xf>
    <xf numFmtId="2" fontId="17" fillId="0" borderId="30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Fill="1"/>
    <xf numFmtId="4" fontId="29" fillId="0" borderId="0" xfId="49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/>
    <xf numFmtId="0" fontId="32" fillId="0" borderId="0" xfId="0" applyFont="1" applyFill="1"/>
    <xf numFmtId="2" fontId="28" fillId="0" borderId="0" xfId="0" applyNumberFormat="1" applyFont="1" applyBorder="1" applyAlignment="1">
      <alignment horizontal="center" vertical="center" wrapText="1"/>
    </xf>
    <xf numFmtId="2" fontId="29" fillId="0" borderId="0" xfId="0" applyNumberFormat="1" applyFont="1" applyBorder="1" applyAlignment="1">
      <alignment horizontal="center" vertical="center" wrapText="1"/>
    </xf>
    <xf numFmtId="4" fontId="24" fillId="0" borderId="0" xfId="49" applyNumberFormat="1" applyFont="1" applyFill="1" applyBorder="1" applyAlignment="1" applyProtection="1">
      <alignment horizontal="center" vertical="center" wrapText="1"/>
      <protection locked="0"/>
    </xf>
    <xf numFmtId="2" fontId="16" fillId="0" borderId="29" xfId="0" applyNumberFormat="1" applyFont="1" applyFill="1" applyBorder="1" applyAlignment="1">
      <alignment horizontal="center" vertical="center" wrapText="1"/>
    </xf>
    <xf numFmtId="2" fontId="28" fillId="3" borderId="0" xfId="0" applyNumberFormat="1" applyFont="1" applyFill="1" applyBorder="1" applyAlignment="1">
      <alignment horizontal="center" vertical="center" wrapText="1"/>
    </xf>
    <xf numFmtId="2" fontId="29" fillId="3" borderId="0" xfId="0" applyNumberFormat="1" applyFont="1" applyFill="1" applyBorder="1" applyAlignment="1">
      <alignment horizontal="center" vertical="center" wrapText="1"/>
    </xf>
    <xf numFmtId="4" fontId="29" fillId="3" borderId="0" xfId="49" applyNumberFormat="1" applyFont="1" applyFill="1" applyBorder="1" applyAlignment="1" applyProtection="1">
      <alignment horizontal="center" vertical="center" wrapText="1"/>
      <protection locked="0"/>
    </xf>
    <xf numFmtId="2" fontId="25" fillId="0" borderId="0" xfId="0" applyNumberFormat="1" applyFont="1"/>
    <xf numFmtId="4" fontId="33" fillId="0" borderId="0" xfId="0" applyNumberFormat="1" applyFont="1"/>
    <xf numFmtId="2" fontId="33" fillId="0" borderId="0" xfId="0" applyNumberFormat="1" applyFont="1"/>
    <xf numFmtId="179" fontId="16" fillId="0" borderId="29" xfId="0" applyNumberFormat="1" applyFont="1" applyFill="1" applyBorder="1" applyAlignment="1">
      <alignment horizontal="center" vertical="center" wrapText="1"/>
    </xf>
    <xf numFmtId="179" fontId="17" fillId="0" borderId="30" xfId="0" applyNumberFormat="1" applyFont="1" applyFill="1" applyBorder="1" applyAlignment="1">
      <alignment horizontal="center" vertical="center" wrapText="1"/>
    </xf>
    <xf numFmtId="179" fontId="29" fillId="3" borderId="0" xfId="0" applyNumberFormat="1" applyFont="1" applyFill="1" applyBorder="1" applyAlignment="1">
      <alignment horizontal="center" vertical="center" wrapText="1"/>
    </xf>
    <xf numFmtId="49" fontId="15" fillId="2" borderId="25" xfId="49" applyNumberFormat="1" applyFont="1" applyFill="1" applyBorder="1" applyAlignment="1">
      <alignment vertical="center" wrapText="1"/>
    </xf>
    <xf numFmtId="49" fontId="1" fillId="0" borderId="24" xfId="49" applyNumberFormat="1" applyFont="1" applyFill="1" applyBorder="1" applyAlignment="1">
      <alignment horizontal="center" vertical="top" wrapText="1"/>
    </xf>
    <xf numFmtId="49" fontId="1" fillId="0" borderId="25" xfId="49" applyNumberFormat="1" applyFont="1" applyFill="1" applyBorder="1" applyAlignment="1">
      <alignment vertical="center" wrapText="1"/>
    </xf>
    <xf numFmtId="49" fontId="1" fillId="0" borderId="17" xfId="49" applyNumberFormat="1" applyFont="1" applyFill="1" applyBorder="1" applyAlignment="1">
      <alignment horizontal="left" vertical="center" wrapText="1"/>
    </xf>
    <xf numFmtId="0" fontId="1" fillId="0" borderId="33" xfId="49" applyFont="1" applyFill="1" applyBorder="1" applyAlignment="1">
      <alignment horizontal="center" vertical="center" wrapText="1"/>
    </xf>
    <xf numFmtId="49" fontId="1" fillId="0" borderId="34" xfId="49" applyNumberFormat="1" applyFont="1" applyFill="1" applyBorder="1" applyAlignment="1">
      <alignment horizontal="left" vertical="center" wrapText="1"/>
    </xf>
    <xf numFmtId="0" fontId="1" fillId="0" borderId="35" xfId="49" applyFont="1" applyFill="1" applyBorder="1" applyAlignment="1">
      <alignment vertical="center" wrapText="1"/>
    </xf>
    <xf numFmtId="4" fontId="1" fillId="0" borderId="19" xfId="49" applyNumberFormat="1" applyFont="1" applyFill="1" applyBorder="1" applyAlignment="1" applyProtection="1">
      <alignment horizontal="center" vertical="center" wrapText="1"/>
      <protection locked="0"/>
    </xf>
    <xf numFmtId="49" fontId="10" fillId="0" borderId="22" xfId="49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4" fontId="10" fillId="0" borderId="15" xfId="49" applyNumberFormat="1" applyFont="1" applyFill="1" applyBorder="1" applyAlignment="1" applyProtection="1">
      <alignment horizontal="center" vertical="center"/>
      <protection locked="0"/>
    </xf>
    <xf numFmtId="0" fontId="34" fillId="0" borderId="16" xfId="0" applyFont="1" applyBorder="1" applyAlignment="1">
      <alignment horizontal="center" vertical="center"/>
    </xf>
    <xf numFmtId="4" fontId="10" fillId="0" borderId="23" xfId="49" applyNumberFormat="1" applyFont="1" applyFill="1" applyBorder="1" applyAlignment="1" applyProtection="1">
      <alignment horizontal="center" vertical="center"/>
      <protection locked="0"/>
    </xf>
    <xf numFmtId="0" fontId="34" fillId="0" borderId="23" xfId="0" applyFont="1" applyBorder="1" applyAlignment="1">
      <alignment horizontal="center" vertical="center"/>
    </xf>
    <xf numFmtId="49" fontId="10" fillId="0" borderId="25" xfId="49" applyNumberFormat="1" applyFont="1" applyFill="1" applyBorder="1" applyAlignment="1">
      <alignment horizontal="center" vertical="top" wrapText="1"/>
    </xf>
    <xf numFmtId="0" fontId="10" fillId="0" borderId="27" xfId="49" applyFont="1" applyFill="1" applyBorder="1" applyAlignment="1">
      <alignment vertical="center" wrapText="1"/>
    </xf>
    <xf numFmtId="4" fontId="10" fillId="0" borderId="24" xfId="49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Border="1" applyAlignment="1">
      <alignment horizontal="center" vertical="center"/>
    </xf>
    <xf numFmtId="4" fontId="10" fillId="0" borderId="26" xfId="49" applyNumberFormat="1" applyFont="1" applyFill="1" applyBorder="1" applyAlignment="1" applyProtection="1">
      <alignment horizontal="center" vertical="center"/>
      <protection locked="0"/>
    </xf>
    <xf numFmtId="0" fontId="34" fillId="0" borderId="26" xfId="0" applyFont="1" applyBorder="1" applyAlignment="1">
      <alignment horizontal="center" vertical="center"/>
    </xf>
    <xf numFmtId="49" fontId="1" fillId="0" borderId="25" xfId="49" applyNumberFormat="1" applyFont="1" applyFill="1" applyBorder="1" applyAlignment="1">
      <alignment horizontal="center" vertical="top" wrapText="1"/>
    </xf>
    <xf numFmtId="49" fontId="10" fillId="0" borderId="27" xfId="49" applyNumberFormat="1" applyFont="1" applyFill="1" applyBorder="1" applyAlignment="1">
      <alignment vertical="center" wrapText="1"/>
    </xf>
    <xf numFmtId="49" fontId="5" fillId="0" borderId="26" xfId="49" applyNumberFormat="1" applyFont="1" applyFill="1" applyBorder="1" applyAlignment="1">
      <alignment vertical="center" wrapText="1"/>
    </xf>
    <xf numFmtId="4" fontId="10" fillId="0" borderId="28" xfId="49" applyNumberFormat="1" applyFont="1" applyFill="1" applyBorder="1" applyAlignment="1" applyProtection="1">
      <alignment horizontal="center" vertical="center"/>
      <protection locked="0"/>
    </xf>
    <xf numFmtId="4" fontId="10" fillId="0" borderId="29" xfId="49" applyNumberFormat="1" applyFont="1" applyFill="1" applyBorder="1" applyAlignment="1" applyProtection="1">
      <alignment horizontal="center" vertical="center"/>
      <protection locked="0"/>
    </xf>
    <xf numFmtId="4" fontId="10" fillId="0" borderId="30" xfId="49" applyNumberFormat="1" applyFont="1" applyFill="1" applyBorder="1" applyAlignment="1" applyProtection="1">
      <alignment horizontal="center" vertical="center"/>
      <protection locked="0"/>
    </xf>
    <xf numFmtId="4" fontId="10" fillId="0" borderId="31" xfId="49" applyNumberFormat="1" applyFont="1" applyFill="1" applyBorder="1" applyAlignment="1" applyProtection="1">
      <alignment horizontal="center" vertical="center"/>
      <protection locked="0"/>
    </xf>
    <xf numFmtId="0" fontId="10" fillId="0" borderId="25" xfId="49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10" fillId="0" borderId="25" xfId="49" applyNumberFormat="1" applyFont="1" applyFill="1" applyBorder="1" applyAlignment="1">
      <alignment horizontal="center" vertical="center" wrapText="1"/>
    </xf>
    <xf numFmtId="2" fontId="10" fillId="0" borderId="24" xfId="49" applyNumberFormat="1" applyFont="1" applyFill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2" fontId="10" fillId="0" borderId="26" xfId="49" applyNumberFormat="1" applyFont="1" applyFill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49" fontId="1" fillId="0" borderId="25" xfId="49" applyNumberFormat="1" applyFont="1" applyFill="1" applyBorder="1" applyAlignment="1">
      <alignment horizontal="center" vertical="center" wrapText="1"/>
    </xf>
    <xf numFmtId="0" fontId="1" fillId="0" borderId="27" xfId="49" applyFont="1" applyFill="1" applyBorder="1" applyAlignment="1">
      <alignment vertical="center" wrapText="1"/>
    </xf>
    <xf numFmtId="4" fontId="1" fillId="0" borderId="24" xfId="49" applyNumberFormat="1" applyFont="1" applyFill="1" applyBorder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 wrapText="1"/>
    </xf>
    <xf numFmtId="2" fontId="8" fillId="0" borderId="24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/>
    </xf>
    <xf numFmtId="4" fontId="1" fillId="0" borderId="26" xfId="49" applyNumberFormat="1" applyFont="1" applyFill="1" applyBorder="1" applyAlignment="1" applyProtection="1">
      <alignment horizontal="center" vertical="center"/>
      <protection locked="0"/>
    </xf>
    <xf numFmtId="4" fontId="2" fillId="0" borderId="26" xfId="0" applyNumberFormat="1" applyFont="1" applyBorder="1" applyAlignment="1">
      <alignment horizontal="center" vertical="center"/>
    </xf>
    <xf numFmtId="0" fontId="10" fillId="2" borderId="27" xfId="49" applyFont="1" applyFill="1" applyBorder="1" applyAlignment="1">
      <alignment vertical="center" wrapText="1"/>
    </xf>
    <xf numFmtId="4" fontId="10" fillId="2" borderId="24" xfId="49" applyNumberFormat="1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4" fontId="10" fillId="2" borderId="26" xfId="49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10" fillId="3" borderId="27" xfId="49" applyFont="1" applyFill="1" applyBorder="1" applyAlignment="1">
      <alignment vertical="center" wrapText="1"/>
    </xf>
    <xf numFmtId="4" fontId="10" fillId="3" borderId="28" xfId="49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4" fontId="10" fillId="3" borderId="30" xfId="49" applyNumberFormat="1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49" fontId="1" fillId="0" borderId="27" xfId="49" applyNumberFormat="1" applyFont="1" applyFill="1" applyBorder="1" applyAlignment="1">
      <alignment vertical="center" wrapText="1"/>
    </xf>
    <xf numFmtId="4" fontId="1" fillId="0" borderId="28" xfId="49" applyNumberFormat="1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4" fontId="1" fillId="0" borderId="30" xfId="49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49" fontId="1" fillId="0" borderId="27" xfId="49" applyNumberFormat="1" applyFont="1" applyFill="1" applyBorder="1" applyAlignment="1">
      <alignment horizontal="left" vertical="center" wrapText="1"/>
    </xf>
    <xf numFmtId="49" fontId="1" fillId="0" borderId="20" xfId="49" applyNumberFormat="1" applyFont="1" applyFill="1" applyBorder="1" applyAlignment="1">
      <alignment horizontal="left" vertical="center" wrapText="1"/>
    </xf>
    <xf numFmtId="4" fontId="1" fillId="0" borderId="33" xfId="49" applyNumberFormat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" fontId="1" fillId="0" borderId="37" xfId="49" applyNumberFormat="1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wrapText="1"/>
    </xf>
    <xf numFmtId="0" fontId="11" fillId="0" borderId="22" xfId="0" applyFont="1" applyBorder="1" applyAlignment="1">
      <alignment horizontal="center" vertical="center" wrapText="1"/>
    </xf>
    <xf numFmtId="2" fontId="11" fillId="0" borderId="38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2" fontId="11" fillId="0" borderId="28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2" fontId="11" fillId="0" borderId="30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0" fillId="0" borderId="25" xfId="0" applyFont="1" applyBorder="1" applyAlignment="1">
      <alignment horizontal="center"/>
    </xf>
    <xf numFmtId="4" fontId="10" fillId="0" borderId="28" xfId="0" applyNumberFormat="1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4" fontId="10" fillId="0" borderId="30" xfId="0" applyNumberFormat="1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2" fontId="10" fillId="0" borderId="28" xfId="0" applyNumberFormat="1" applyFont="1" applyBorder="1" applyAlignment="1">
      <alignment horizontal="center"/>
    </xf>
    <xf numFmtId="2" fontId="10" fillId="0" borderId="29" xfId="0" applyNumberFormat="1" applyFont="1" applyBorder="1" applyAlignment="1">
      <alignment horizontal="center"/>
    </xf>
    <xf numFmtId="2" fontId="10" fillId="0" borderId="30" xfId="0" applyNumberFormat="1" applyFont="1" applyBorder="1" applyAlignment="1">
      <alignment horizontal="center"/>
    </xf>
    <xf numFmtId="2" fontId="10" fillId="0" borderId="31" xfId="0" applyNumberFormat="1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25" xfId="0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2" fontId="1" fillId="0" borderId="31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36" fillId="2" borderId="26" xfId="49" applyFont="1" applyFill="1" applyBorder="1" applyAlignment="1">
      <alignment horizontal="center" vertical="center" wrapText="1"/>
    </xf>
    <xf numFmtId="2" fontId="10" fillId="2" borderId="28" xfId="0" applyNumberFormat="1" applyFont="1" applyFill="1" applyBorder="1" applyAlignment="1">
      <alignment horizontal="center"/>
    </xf>
    <xf numFmtId="2" fontId="10" fillId="2" borderId="29" xfId="0" applyNumberFormat="1" applyFont="1" applyFill="1" applyBorder="1" applyAlignment="1">
      <alignment horizontal="center"/>
    </xf>
    <xf numFmtId="2" fontId="10" fillId="2" borderId="30" xfId="0" applyNumberFormat="1" applyFont="1" applyFill="1" applyBorder="1" applyAlignment="1">
      <alignment horizontal="center"/>
    </xf>
    <xf numFmtId="2" fontId="10" fillId="2" borderId="31" xfId="0" applyNumberFormat="1" applyFont="1" applyFill="1" applyBorder="1" applyAlignment="1">
      <alignment horizontal="center"/>
    </xf>
    <xf numFmtId="2" fontId="10" fillId="3" borderId="28" xfId="0" applyNumberFormat="1" applyFont="1" applyFill="1" applyBorder="1" applyAlignment="1">
      <alignment horizontal="center"/>
    </xf>
    <xf numFmtId="2" fontId="10" fillId="3" borderId="29" xfId="0" applyNumberFormat="1" applyFont="1" applyFill="1" applyBorder="1" applyAlignment="1">
      <alignment horizontal="center"/>
    </xf>
    <xf numFmtId="2" fontId="10" fillId="3" borderId="30" xfId="0" applyNumberFormat="1" applyFont="1" applyFill="1" applyBorder="1" applyAlignment="1">
      <alignment horizontal="center"/>
    </xf>
    <xf numFmtId="2" fontId="10" fillId="3" borderId="31" xfId="0" applyNumberFormat="1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2" fontId="1" fillId="0" borderId="40" xfId="0" applyNumberFormat="1" applyFont="1" applyBorder="1" applyAlignment="1">
      <alignment horizontal="center"/>
    </xf>
    <xf numFmtId="2" fontId="1" fillId="0" borderId="4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vertical="center" wrapText="1"/>
    </xf>
    <xf numFmtId="0" fontId="10" fillId="0" borderId="1" xfId="49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10" fillId="0" borderId="38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0" fillId="0" borderId="26" xfId="49" applyFont="1" applyFill="1" applyBorder="1" applyAlignment="1">
      <alignment vertical="center" wrapText="1"/>
    </xf>
    <xf numFmtId="4" fontId="10" fillId="0" borderId="30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4" fontId="10" fillId="0" borderId="28" xfId="0" applyNumberFormat="1" applyFont="1" applyBorder="1" applyAlignment="1">
      <alignment horizontal="center" vertical="center"/>
    </xf>
    <xf numFmtId="2" fontId="10" fillId="0" borderId="30" xfId="0" applyNumberFormat="1" applyFont="1" applyBorder="1" applyAlignment="1">
      <alignment horizontal="center" vertical="center"/>
    </xf>
    <xf numFmtId="2" fontId="10" fillId="0" borderId="28" xfId="0" applyNumberFormat="1" applyFont="1" applyBorder="1" applyAlignment="1">
      <alignment horizontal="center" vertical="center"/>
    </xf>
    <xf numFmtId="0" fontId="1" fillId="0" borderId="25" xfId="49" applyFont="1" applyFill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2" fillId="0" borderId="29" xfId="0" applyNumberFormat="1" applyFont="1" applyBorder="1" applyAlignment="1">
      <alignment horizontal="center" vertical="center"/>
    </xf>
    <xf numFmtId="2" fontId="12" fillId="0" borderId="31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37" fillId="3" borderId="0" xfId="0" applyNumberFormat="1" applyFont="1" applyFill="1" applyBorder="1" applyAlignment="1">
      <alignment horizontal="center" vertical="center" wrapText="1"/>
    </xf>
    <xf numFmtId="4" fontId="37" fillId="3" borderId="0" xfId="49" applyNumberFormat="1" applyFont="1" applyFill="1" applyBorder="1" applyAlignment="1" applyProtection="1">
      <alignment horizontal="center" vertical="center" wrapText="1"/>
      <protection locked="0"/>
    </xf>
    <xf numFmtId="2" fontId="37" fillId="0" borderId="0" xfId="0" applyNumberFormat="1" applyFont="1" applyFill="1" applyBorder="1" applyAlignment="1">
      <alignment horizontal="center" vertical="center" wrapText="1"/>
    </xf>
    <xf numFmtId="2" fontId="3" fillId="0" borderId="0" xfId="49" applyNumberFormat="1" applyFont="1" applyFill="1" applyBorder="1" applyAlignment="1">
      <alignment horizontal="center" vertical="center"/>
    </xf>
    <xf numFmtId="2" fontId="22" fillId="0" borderId="0" xfId="49" applyNumberFormat="1" applyFont="1" applyFill="1" applyBorder="1" applyAlignment="1">
      <alignment horizontal="center" vertical="center"/>
    </xf>
    <xf numFmtId="2" fontId="38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/>
    <xf numFmtId="180" fontId="39" fillId="0" borderId="0" xfId="0" applyNumberFormat="1" applyFont="1" applyFill="1" applyAlignment="1">
      <alignment horizontal="center" vertical="center"/>
    </xf>
    <xf numFmtId="2" fontId="11" fillId="0" borderId="26" xfId="0" applyNumberFormat="1" applyFont="1" applyFill="1" applyBorder="1" applyAlignment="1">
      <alignment horizontal="center" vertical="center" wrapText="1"/>
    </xf>
    <xf numFmtId="2" fontId="40" fillId="0" borderId="0" xfId="0" applyNumberFormat="1" applyFont="1" applyFill="1" applyBorder="1" applyAlignment="1">
      <alignment horizontal="center" vertical="center" wrapText="1"/>
    </xf>
    <xf numFmtId="180" fontId="0" fillId="0" borderId="0" xfId="0" applyNumberFormat="1"/>
    <xf numFmtId="2" fontId="8" fillId="0" borderId="26" xfId="0" applyNumberFormat="1" applyFont="1" applyBorder="1" applyAlignment="1">
      <alignment horizontal="center" vertical="center" wrapText="1"/>
    </xf>
    <xf numFmtId="181" fontId="38" fillId="0" borderId="0" xfId="0" applyNumberFormat="1" applyFont="1" applyFill="1" applyBorder="1" applyAlignment="1">
      <alignment horizontal="center" vertical="center" wrapText="1"/>
    </xf>
    <xf numFmtId="179" fontId="25" fillId="0" borderId="0" xfId="0" applyNumberFormat="1" applyFont="1" applyFill="1"/>
    <xf numFmtId="4" fontId="38" fillId="0" borderId="0" xfId="0" applyNumberFormat="1" applyFont="1" applyBorder="1" applyAlignment="1">
      <alignment horizontal="center" vertical="center" wrapText="1"/>
    </xf>
    <xf numFmtId="2" fontId="40" fillId="0" borderId="0" xfId="0" applyNumberFormat="1" applyFont="1" applyBorder="1" applyAlignment="1">
      <alignment horizontal="center" vertical="center" wrapText="1"/>
    </xf>
    <xf numFmtId="179" fontId="25" fillId="0" borderId="0" xfId="0" applyNumberFormat="1" applyFont="1"/>
    <xf numFmtId="2" fontId="38" fillId="0" borderId="0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5" fillId="0" borderId="32" xfId="0" applyFont="1" applyBorder="1" applyAlignment="1">
      <alignment horizontal="center"/>
    </xf>
    <xf numFmtId="0" fontId="25" fillId="0" borderId="0" xfId="0" applyFont="1"/>
    <xf numFmtId="0" fontId="35" fillId="0" borderId="32" xfId="0" applyFont="1" applyBorder="1" applyAlignment="1">
      <alignment vertical="center"/>
    </xf>
    <xf numFmtId="4" fontId="0" fillId="0" borderId="0" xfId="0" applyNumberFormat="1" applyFill="1"/>
    <xf numFmtId="2" fontId="0" fillId="0" borderId="0" xfId="0" applyNumberFormat="1" applyFill="1"/>
    <xf numFmtId="9" fontId="0" fillId="0" borderId="0" xfId="0" applyNumberFormat="1"/>
    <xf numFmtId="2" fontId="5" fillId="0" borderId="29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0" fillId="2" borderId="26" xfId="49" applyFont="1" applyFill="1" applyBorder="1" applyAlignment="1">
      <alignment vertical="center" wrapText="1"/>
    </xf>
    <xf numFmtId="0" fontId="10" fillId="2" borderId="25" xfId="49" applyFont="1" applyFill="1" applyBorder="1" applyAlignment="1">
      <alignment horizontal="center" vertical="center" wrapText="1"/>
    </xf>
    <xf numFmtId="2" fontId="1" fillId="2" borderId="30" xfId="0" applyNumberFormat="1" applyFont="1" applyFill="1" applyBorder="1" applyAlignment="1">
      <alignment horizontal="center" vertical="center"/>
    </xf>
    <xf numFmtId="2" fontId="2" fillId="2" borderId="29" xfId="0" applyNumberFormat="1" applyFont="1" applyFill="1" applyBorder="1" applyAlignment="1">
      <alignment horizontal="center" vertical="center"/>
    </xf>
    <xf numFmtId="2" fontId="2" fillId="2" borderId="31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0" fontId="10" fillId="3" borderId="26" xfId="49" applyFont="1" applyFill="1" applyBorder="1" applyAlignment="1">
      <alignment vertical="center" wrapText="1"/>
    </xf>
    <xf numFmtId="0" fontId="6" fillId="3" borderId="25" xfId="49" applyFont="1" applyFill="1" applyBorder="1" applyAlignment="1">
      <alignment vertical="center" wrapText="1"/>
    </xf>
    <xf numFmtId="2" fontId="1" fillId="3" borderId="30" xfId="0" applyNumberFormat="1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/>
    </xf>
    <xf numFmtId="2" fontId="1" fillId="3" borderId="28" xfId="0" applyNumberFormat="1" applyFont="1" applyFill="1" applyBorder="1" applyAlignment="1">
      <alignment horizontal="center" vertical="center"/>
    </xf>
    <xf numFmtId="49" fontId="1" fillId="0" borderId="26" xfId="49" applyNumberFormat="1" applyFont="1" applyFill="1" applyBorder="1" applyAlignment="1">
      <alignment vertical="center" wrapText="1"/>
    </xf>
    <xf numFmtId="2" fontId="2" fillId="0" borderId="29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49" fontId="1" fillId="0" borderId="26" xfId="49" applyNumberFormat="1" applyFont="1" applyFill="1" applyBorder="1" applyAlignment="1">
      <alignment horizontal="left" vertical="center" wrapText="1"/>
    </xf>
    <xf numFmtId="2" fontId="2" fillId="0" borderId="30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49" applyNumberFormat="1" applyFont="1" applyFill="1" applyBorder="1" applyAlignment="1">
      <alignment horizontal="left" vertical="center" wrapText="1"/>
    </xf>
    <xf numFmtId="0" fontId="1" fillId="0" borderId="17" xfId="49" applyFont="1" applyFill="1" applyBorder="1" applyAlignment="1">
      <alignment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41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0" fillId="2" borderId="10" xfId="49" applyFont="1" applyFill="1" applyBorder="1" applyAlignment="1">
      <alignment vertical="center" wrapText="1"/>
    </xf>
    <xf numFmtId="0" fontId="10" fillId="2" borderId="10" xfId="49" applyFont="1" applyFill="1" applyBorder="1" applyAlignment="1">
      <alignment horizontal="center" vertical="center" wrapText="1"/>
    </xf>
    <xf numFmtId="0" fontId="10" fillId="3" borderId="10" xfId="49" applyFont="1" applyFill="1" applyBorder="1" applyAlignment="1">
      <alignment vertical="center" wrapText="1"/>
    </xf>
    <xf numFmtId="0" fontId="6" fillId="3" borderId="12" xfId="49" applyFont="1" applyFill="1" applyBorder="1" applyAlignment="1">
      <alignment vertical="center" wrapText="1"/>
    </xf>
    <xf numFmtId="4" fontId="10" fillId="0" borderId="33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5" fillId="0" borderId="0" xfId="0" applyFont="1" applyAlignment="1">
      <alignment wrapText="1"/>
    </xf>
    <xf numFmtId="49" fontId="0" fillId="0" borderId="0" xfId="0" applyNumberFormat="1"/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2" fontId="2" fillId="0" borderId="30" xfId="0" applyNumberFormat="1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horizontal="center" vertical="center"/>
    </xf>
    <xf numFmtId="4" fontId="10" fillId="0" borderId="37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 15" xfId="49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8;2024-25&#1056;&#1086;&#1079;&#1088;&#1072;&#1093;&#1091;&#1085;&#1086;&#1082;%2022&#1055;&#1056;&#1040;&#1042;!!!&#1090;&#1072;&#1088;&#1080;&#1092;&#1110;&#1074;%202024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 (послуга) (5)"/>
      <sheetName val="Дод (послуга) (4)"/>
      <sheetName val="Дод (послуга) (3)"/>
      <sheetName val="Дод2(обсяги)"/>
      <sheetName val="Дод3(вир)"/>
      <sheetName val="Дод 4(трансп)"/>
      <sheetName val="Дод 5(постач) "/>
      <sheetName val="% розподілу 2024-25"/>
      <sheetName val="Дод 6(тариф) "/>
      <sheetName val="Дод (послуга)"/>
      <sheetName val="Дод 6(2тариф)"/>
      <sheetName val="Прямі ВИР 2024-25"/>
      <sheetName val="Прямі ТРАНСП 2024-25"/>
      <sheetName val="ПРЯМІ ПОСТАЧ 2024-25"/>
      <sheetName val="Адміністративні 2024-25 "/>
      <sheetName val="Загальновиробничі 2024-25 "/>
      <sheetName val="ЗП_ВИР(прямі) 2024-25 "/>
      <sheetName val="ЗП_ТРАНС(прямі) 2024-25"/>
      <sheetName val="ЗП_ПОСТАЧ(прямі) 2024-25"/>
      <sheetName val="ЗП_ПОСЛУГА 2024-25"/>
      <sheetName val="ЗП_ІНШІ_  2024-25"/>
      <sheetName val="ЗП_Загальновир 2024-25"/>
      <sheetName val="ЗП_Адміністр 2024-25"/>
      <sheetName val="ЗП_зведена (ліценз) 2024-25"/>
      <sheetName val="ЗП_зведена 2024-25"/>
      <sheetName val="ПММ 2024-25"/>
      <sheetName val="Вода Водовід 2024-25"/>
      <sheetName val="Мат витр 2024-25"/>
      <sheetName val="ХІМ 2024-25"/>
      <sheetName val="Аморт_2024-25"/>
      <sheetName val="Аморт_2023-24"/>
      <sheetName val="Зв'язок 2024-25"/>
      <sheetName val="Под Збори 2024-25"/>
      <sheetName val="Чисельн_працівн"/>
      <sheetName val="Ремонти 2024-25"/>
      <sheetName val="Лист5 (КП) (4)"/>
      <sheetName val="Лист5 (КП) (6)"/>
      <sheetName val="Д2"/>
      <sheetName val="Д3"/>
      <sheetName val="Д4"/>
      <sheetName val="Д5"/>
      <sheetName val="Д6"/>
      <sheetName val="Д7"/>
      <sheetName val="Д8"/>
      <sheetName val="Д9"/>
      <sheetName val="Д10"/>
      <sheetName val="Д12"/>
      <sheetName val="Д13"/>
      <sheetName val="Д15 2024-25"/>
      <sheetName val="Д15 (2)"/>
      <sheetName val="Д15"/>
      <sheetName val="Д16_2-х ТЕП"/>
      <sheetName val="Д17_2-х ум-зм,ум-пост"/>
      <sheetName val="Структура 2-х"/>
      <sheetName val="Розподіл витрат 2-х"/>
      <sheetName val="Аркуш2"/>
    </sheetNames>
    <sheetDataSet>
      <sheetData sheetId="0"/>
      <sheetData sheetId="1"/>
      <sheetData sheetId="2"/>
      <sheetData sheetId="3"/>
      <sheetData sheetId="4">
        <row r="19">
          <cell r="H19">
            <v>190.01475</v>
          </cell>
        </row>
        <row r="20">
          <cell r="H20">
            <v>2123.09247</v>
          </cell>
        </row>
        <row r="21">
          <cell r="H21">
            <v>9511.2631</v>
          </cell>
        </row>
        <row r="24">
          <cell r="H24">
            <v>398.433</v>
          </cell>
        </row>
        <row r="27">
          <cell r="H27">
            <v>18233.1291196216</v>
          </cell>
        </row>
        <row r="32">
          <cell r="H32">
            <v>5151.59438901373</v>
          </cell>
        </row>
      </sheetData>
      <sheetData sheetId="5">
        <row r="19">
          <cell r="G19">
            <v>1203.96</v>
          </cell>
        </row>
        <row r="20">
          <cell r="G20">
            <v>781.97943</v>
          </cell>
        </row>
        <row r="22">
          <cell r="G22">
            <v>2965.5705</v>
          </cell>
        </row>
        <row r="25">
          <cell r="G25">
            <v>410.607</v>
          </cell>
        </row>
        <row r="28">
          <cell r="G28">
            <v>2634.66828105863</v>
          </cell>
        </row>
        <row r="33">
          <cell r="G33">
            <v>744.400055775823</v>
          </cell>
        </row>
      </sheetData>
      <sheetData sheetId="6">
        <row r="16">
          <cell r="G16">
            <v>2062.00416</v>
          </cell>
        </row>
        <row r="19">
          <cell r="G19">
            <v>10.089</v>
          </cell>
        </row>
        <row r="22">
          <cell r="G22">
            <v>450.623601319693</v>
          </cell>
        </row>
        <row r="27">
          <cell r="G27">
            <v>127.319342768076</v>
          </cell>
        </row>
      </sheetData>
      <sheetData sheetId="7"/>
      <sheetData sheetId="8"/>
      <sheetData sheetId="9"/>
      <sheetData sheetId="10"/>
      <sheetData sheetId="11">
        <row r="17">
          <cell r="C17">
            <v>2.4</v>
          </cell>
        </row>
      </sheetData>
      <sheetData sheetId="12">
        <row r="17">
          <cell r="C17">
            <v>2.4</v>
          </cell>
        </row>
      </sheetData>
      <sheetData sheetId="13">
        <row r="7">
          <cell r="D7">
            <v>3.6</v>
          </cell>
        </row>
        <row r="17">
          <cell r="D17">
            <v>2.4</v>
          </cell>
        </row>
        <row r="18">
          <cell r="D18">
            <v>4.83</v>
          </cell>
        </row>
        <row r="20">
          <cell r="D20">
            <v>3</v>
          </cell>
        </row>
        <row r="23">
          <cell r="D23">
            <v>3.2</v>
          </cell>
        </row>
      </sheetData>
      <sheetData sheetId="14">
        <row r="8">
          <cell r="G8">
            <v>13.6910267487305</v>
          </cell>
        </row>
        <row r="9">
          <cell r="G9">
            <v>210.508194428666</v>
          </cell>
        </row>
        <row r="10">
          <cell r="G10">
            <v>16.2533822519435</v>
          </cell>
        </row>
        <row r="11">
          <cell r="G11">
            <v>39.8501600996446</v>
          </cell>
        </row>
        <row r="19">
          <cell r="G19">
            <v>105.505991442194</v>
          </cell>
        </row>
        <row r="21">
          <cell r="G21">
            <v>15.9645420251771</v>
          </cell>
        </row>
        <row r="22">
          <cell r="G22">
            <v>9.79119412767682</v>
          </cell>
        </row>
        <row r="23">
          <cell r="G23">
            <v>54.7592113978582</v>
          </cell>
        </row>
        <row r="24">
          <cell r="G24">
            <v>65.6010006554347</v>
          </cell>
        </row>
        <row r="25">
          <cell r="G25">
            <v>3.96543362170911</v>
          </cell>
        </row>
        <row r="26">
          <cell r="G26">
            <v>105.079095378228</v>
          </cell>
        </row>
        <row r="27">
          <cell r="G27">
            <v>67.1886466997151</v>
          </cell>
        </row>
        <row r="28">
          <cell r="G28">
            <v>29.3735823830305</v>
          </cell>
        </row>
        <row r="29">
          <cell r="G29">
            <v>37.1184169380228</v>
          </cell>
        </row>
      </sheetData>
      <sheetData sheetId="15">
        <row r="7">
          <cell r="H7">
            <v>1135.24588072858</v>
          </cell>
        </row>
        <row r="9">
          <cell r="H9">
            <v>119.390394274946</v>
          </cell>
        </row>
        <row r="10">
          <cell r="H10">
            <v>39.4487211404099</v>
          </cell>
        </row>
        <row r="16">
          <cell r="H16">
            <v>451.118499119169</v>
          </cell>
        </row>
        <row r="17">
          <cell r="H17">
            <v>4.96413542273215</v>
          </cell>
        </row>
        <row r="19">
          <cell r="H19">
            <v>7.75560486853281</v>
          </cell>
        </row>
        <row r="20">
          <cell r="H20">
            <v>2372.80318028178</v>
          </cell>
        </row>
        <row r="33">
          <cell r="H33">
            <v>49.807804527492</v>
          </cell>
        </row>
        <row r="36">
          <cell r="H36">
            <v>1148.7495398281</v>
          </cell>
        </row>
        <row r="40">
          <cell r="H40">
            <v>86.162508323556</v>
          </cell>
        </row>
        <row r="41">
          <cell r="H41">
            <v>83.8566821064881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9">
          <cell r="D9">
            <v>1942.29997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Q234"/>
  <sheetViews>
    <sheetView tabSelected="1" zoomScale="77" zoomScaleNormal="77" workbookViewId="0">
      <selection activeCell="A6" sqref="A6:K6"/>
    </sheetView>
  </sheetViews>
  <sheetFormatPr defaultColWidth="9" defaultRowHeight="12.75"/>
  <cols>
    <col min="1" max="1" width="6.42222222222222" customWidth="1"/>
    <col min="2" max="2" width="51.8555555555556" customWidth="1"/>
    <col min="3" max="3" width="18.8555555555556" customWidth="1"/>
    <col min="4" max="11" width="8.71111111111111" customWidth="1"/>
    <col min="12" max="12" width="13" customWidth="1"/>
    <col min="13" max="13" width="15.4222222222222" customWidth="1"/>
    <col min="14" max="14" width="19.4222222222222" customWidth="1"/>
    <col min="15" max="15" width="14" customWidth="1"/>
  </cols>
  <sheetData>
    <row r="1" ht="15.75" spans="5:11">
      <c r="E1" s="1" t="s">
        <v>0</v>
      </c>
      <c r="F1" s="2"/>
      <c r="G1" s="2"/>
      <c r="H1" s="2"/>
      <c r="I1" s="2"/>
      <c r="J1" s="2"/>
      <c r="K1" s="2"/>
    </row>
    <row r="2" ht="15.75" spans="5:11">
      <c r="E2" s="1" t="s">
        <v>1</v>
      </c>
      <c r="F2" s="2"/>
      <c r="G2" s="2"/>
      <c r="H2" s="2"/>
      <c r="I2" s="2"/>
      <c r="J2" s="2"/>
      <c r="K2" s="2"/>
    </row>
    <row r="3" ht="15.75" spans="5:11">
      <c r="E3" s="1" t="s">
        <v>2</v>
      </c>
      <c r="F3" s="2"/>
      <c r="G3" s="2"/>
      <c r="H3" s="2"/>
      <c r="I3" s="2"/>
      <c r="J3" s="2"/>
      <c r="K3" s="2"/>
    </row>
    <row r="4" ht="18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91"/>
      <c r="M4" s="91"/>
    </row>
    <row r="5" ht="19.5" customHeight="1" spans="1:14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92"/>
      <c r="M5" s="92"/>
      <c r="N5" s="93"/>
    </row>
    <row r="6" ht="20.25" customHeight="1" spans="1:13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92"/>
      <c r="M6" s="92"/>
    </row>
    <row r="7" ht="20.25" customHeight="1" spans="1:13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92"/>
      <c r="M7" s="92"/>
    </row>
    <row r="8" ht="13.5" customHeight="1" spans="1:13">
      <c r="A8" s="5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94"/>
      <c r="M8" s="94"/>
    </row>
    <row r="9" ht="13.5" customHeight="1" spans="1:13">
      <c r="A9" s="6" t="s">
        <v>8</v>
      </c>
      <c r="B9" s="7" t="s">
        <v>9</v>
      </c>
      <c r="C9" s="8" t="s">
        <v>10</v>
      </c>
      <c r="D9" s="9" t="s">
        <v>11</v>
      </c>
      <c r="E9" s="10"/>
      <c r="F9" s="10"/>
      <c r="G9" s="10"/>
      <c r="H9" s="10"/>
      <c r="I9" s="10"/>
      <c r="J9" s="10"/>
      <c r="K9" s="95"/>
      <c r="L9" s="94"/>
      <c r="M9" s="94"/>
    </row>
    <row r="10" ht="29.25" customHeight="1" spans="1:13">
      <c r="A10" s="11"/>
      <c r="B10" s="12"/>
      <c r="C10" s="13"/>
      <c r="D10" s="14" t="s">
        <v>12</v>
      </c>
      <c r="E10" s="15"/>
      <c r="F10" s="16" t="s">
        <v>13</v>
      </c>
      <c r="G10" s="17"/>
      <c r="H10" s="18" t="s">
        <v>14</v>
      </c>
      <c r="I10" s="96"/>
      <c r="J10" s="97" t="s">
        <v>15</v>
      </c>
      <c r="K10" s="98"/>
      <c r="L10" s="99"/>
      <c r="M10" s="99"/>
    </row>
    <row r="11" ht="14.25" customHeight="1" spans="1:13">
      <c r="A11" s="19">
        <v>1</v>
      </c>
      <c r="B11" s="20">
        <v>2</v>
      </c>
      <c r="C11" s="21">
        <v>3</v>
      </c>
      <c r="D11" s="20">
        <v>4</v>
      </c>
      <c r="E11" s="22"/>
      <c r="F11" s="23">
        <v>5</v>
      </c>
      <c r="G11" s="24"/>
      <c r="H11" s="20">
        <v>6</v>
      </c>
      <c r="I11" s="22"/>
      <c r="J11" s="23">
        <v>7</v>
      </c>
      <c r="K11" s="24"/>
      <c r="L11" s="100"/>
      <c r="M11" s="100"/>
    </row>
    <row r="12" ht="30.75" customHeight="1" spans="1:15">
      <c r="A12" s="25" t="s">
        <v>16</v>
      </c>
      <c r="B12" s="26" t="s">
        <v>17</v>
      </c>
      <c r="C12" s="25" t="s">
        <v>18</v>
      </c>
      <c r="D12" s="27">
        <v>18481.53</v>
      </c>
      <c r="E12" s="28"/>
      <c r="F12" s="27">
        <v>26111.1</v>
      </c>
      <c r="G12" s="28"/>
      <c r="H12" s="27">
        <v>776.05</v>
      </c>
      <c r="I12" s="28"/>
      <c r="J12" s="27">
        <v>22.75</v>
      </c>
      <c r="K12" s="28"/>
      <c r="L12" s="101"/>
      <c r="M12" s="102"/>
      <c r="O12" s="103"/>
    </row>
    <row r="13" ht="33.75" customHeight="1" spans="1:13">
      <c r="A13" s="29" t="s">
        <v>19</v>
      </c>
      <c r="B13" s="30" t="s">
        <v>20</v>
      </c>
      <c r="C13" s="31" t="s">
        <v>21</v>
      </c>
      <c r="D13" s="32">
        <v>4.30203212290503</v>
      </c>
      <c r="E13" s="33"/>
      <c r="F13" s="34">
        <v>6.07800279329609</v>
      </c>
      <c r="G13" s="35"/>
      <c r="H13" s="36">
        <v>0.1806447858473</v>
      </c>
      <c r="I13" s="35"/>
      <c r="J13" s="36">
        <v>0.00529562383612663</v>
      </c>
      <c r="K13" s="35"/>
      <c r="L13" s="104"/>
      <c r="M13" s="105"/>
    </row>
    <row r="14" ht="32.25" customHeight="1" spans="1:15">
      <c r="A14" s="37" t="s">
        <v>22</v>
      </c>
      <c r="B14" s="38"/>
      <c r="C14" s="38"/>
      <c r="D14" s="38"/>
      <c r="E14" s="38"/>
      <c r="F14" s="38"/>
      <c r="G14" s="38"/>
      <c r="H14" s="38"/>
      <c r="I14" s="38"/>
      <c r="J14" s="38"/>
      <c r="K14" s="106"/>
      <c r="L14" s="107"/>
      <c r="M14" s="108"/>
      <c r="N14" s="109"/>
      <c r="O14" s="110"/>
    </row>
    <row r="15" ht="31.5" customHeight="1" spans="1:15">
      <c r="A15" s="39" t="s">
        <v>23</v>
      </c>
      <c r="B15" s="40" t="s">
        <v>24</v>
      </c>
      <c r="C15" s="41" t="s">
        <v>25</v>
      </c>
      <c r="D15" s="42">
        <v>44279.5750287937</v>
      </c>
      <c r="E15" s="28"/>
      <c r="F15" s="42">
        <v>95090.9850959494</v>
      </c>
      <c r="G15" s="28"/>
      <c r="H15" s="42">
        <v>2826.2064403151</v>
      </c>
      <c r="I15" s="28"/>
      <c r="J15" s="42">
        <v>82.8505850359751</v>
      </c>
      <c r="K15" s="28"/>
      <c r="L15" s="107"/>
      <c r="M15" s="108"/>
      <c r="N15" s="111"/>
      <c r="O15" s="112"/>
    </row>
    <row r="16" ht="31.5" customHeight="1" spans="1:15">
      <c r="A16" s="43" t="s">
        <v>26</v>
      </c>
      <c r="B16" s="44" t="s">
        <v>27</v>
      </c>
      <c r="C16" s="45" t="s">
        <v>25</v>
      </c>
      <c r="D16" s="46">
        <v>19721.7425969634</v>
      </c>
      <c r="E16" s="47"/>
      <c r="F16" s="46">
        <v>59143.9300945385</v>
      </c>
      <c r="G16" s="47"/>
      <c r="H16" s="46">
        <v>1757.82126949331</v>
      </c>
      <c r="I16" s="47"/>
      <c r="J16" s="46">
        <v>51.5307439997071</v>
      </c>
      <c r="K16" s="47"/>
      <c r="L16" s="107"/>
      <c r="M16" s="108"/>
      <c r="N16" s="109"/>
      <c r="O16" s="110"/>
    </row>
    <row r="17" ht="31.5" customHeight="1" spans="1:15">
      <c r="A17" s="43" t="s">
        <v>28</v>
      </c>
      <c r="B17" s="44" t="s">
        <v>29</v>
      </c>
      <c r="C17" s="45" t="s">
        <v>25</v>
      </c>
      <c r="D17" s="46">
        <v>24557.8324318303</v>
      </c>
      <c r="E17" s="47"/>
      <c r="F17" s="46">
        <v>35947.0550014109</v>
      </c>
      <c r="G17" s="47"/>
      <c r="H17" s="46">
        <v>1068.38517082179</v>
      </c>
      <c r="I17" s="47"/>
      <c r="J17" s="46">
        <v>31.319841036268</v>
      </c>
      <c r="K17" s="47"/>
      <c r="L17" s="107"/>
      <c r="M17" s="108"/>
      <c r="N17" s="109"/>
      <c r="O17" s="110"/>
    </row>
    <row r="18" ht="33.75" customHeight="1" spans="1:13">
      <c r="A18" s="43" t="s">
        <v>30</v>
      </c>
      <c r="B18" s="44" t="s">
        <v>31</v>
      </c>
      <c r="C18" s="45" t="s">
        <v>25</v>
      </c>
      <c r="D18" s="48">
        <v>42576.5144507631</v>
      </c>
      <c r="E18" s="47"/>
      <c r="F18" s="49">
        <v>91433.639515336</v>
      </c>
      <c r="G18" s="50"/>
      <c r="H18" s="51">
        <v>2717.50619261067</v>
      </c>
      <c r="I18" s="50"/>
      <c r="J18" s="51">
        <v>79.664024073053</v>
      </c>
      <c r="K18" s="50"/>
      <c r="L18" s="104"/>
      <c r="M18" s="105"/>
    </row>
    <row r="19" ht="33.75" customHeight="1" spans="1:14">
      <c r="A19" s="43" t="s">
        <v>32</v>
      </c>
      <c r="B19" s="44" t="s">
        <v>33</v>
      </c>
      <c r="C19" s="45" t="s">
        <v>25</v>
      </c>
      <c r="D19" s="48">
        <v>19721.7425969634</v>
      </c>
      <c r="E19" s="47"/>
      <c r="F19" s="48">
        <v>59143.9300945385</v>
      </c>
      <c r="G19" s="47"/>
      <c r="H19" s="48">
        <v>1757.82126949331</v>
      </c>
      <c r="I19" s="47"/>
      <c r="J19" s="48">
        <v>51.5307439997071</v>
      </c>
      <c r="K19" s="47"/>
      <c r="L19" s="104"/>
      <c r="M19" s="105"/>
      <c r="N19" s="113"/>
    </row>
    <row r="20" ht="33.75" customHeight="1" spans="1:13">
      <c r="A20" s="52" t="s">
        <v>34</v>
      </c>
      <c r="B20" s="53" t="s">
        <v>35</v>
      </c>
      <c r="C20" s="54" t="s">
        <v>25</v>
      </c>
      <c r="D20" s="55">
        <v>18719.227108298</v>
      </c>
      <c r="E20" s="47"/>
      <c r="F20" s="56">
        <v>57727.5548173786</v>
      </c>
      <c r="G20" s="50"/>
      <c r="H20" s="57">
        <v>1715.72507156063</v>
      </c>
      <c r="I20" s="50"/>
      <c r="J20" s="57">
        <v>50.2966888447964</v>
      </c>
      <c r="K20" s="50"/>
      <c r="L20" s="104"/>
      <c r="M20" s="105"/>
    </row>
    <row r="21" ht="48.75" customHeight="1" spans="1:15">
      <c r="A21" s="52" t="s">
        <v>36</v>
      </c>
      <c r="B21" s="53" t="s">
        <v>37</v>
      </c>
      <c r="C21" s="54" t="s">
        <v>25</v>
      </c>
      <c r="D21" s="55">
        <v>1002.51548866534</v>
      </c>
      <c r="E21" s="47"/>
      <c r="F21" s="56">
        <v>1416.37527715994</v>
      </c>
      <c r="G21" s="50"/>
      <c r="H21" s="57">
        <v>42.0961979326787</v>
      </c>
      <c r="I21" s="50"/>
      <c r="J21" s="57">
        <v>1.23405515491069</v>
      </c>
      <c r="K21" s="50"/>
      <c r="L21" s="104"/>
      <c r="M21" s="105"/>
      <c r="N21" s="114"/>
      <c r="O21" s="113"/>
    </row>
    <row r="22" ht="22.5" customHeight="1" spans="1:13">
      <c r="A22" s="52" t="s">
        <v>38</v>
      </c>
      <c r="B22" s="53" t="s">
        <v>39</v>
      </c>
      <c r="C22" s="54" t="s">
        <v>25</v>
      </c>
      <c r="D22" s="55">
        <v>0</v>
      </c>
      <c r="E22" s="47"/>
      <c r="F22" s="56">
        <v>0</v>
      </c>
      <c r="G22" s="50"/>
      <c r="H22" s="57">
        <v>0</v>
      </c>
      <c r="I22" s="50"/>
      <c r="J22" s="57">
        <v>0</v>
      </c>
      <c r="K22" s="50"/>
      <c r="L22" s="104"/>
      <c r="M22" s="104"/>
    </row>
    <row r="23" ht="63.75" customHeight="1" spans="1:15">
      <c r="A23" s="43" t="s">
        <v>40</v>
      </c>
      <c r="B23" s="44" t="s">
        <v>41</v>
      </c>
      <c r="C23" s="45" t="s">
        <v>25</v>
      </c>
      <c r="D23" s="48">
        <v>22854.7718537997</v>
      </c>
      <c r="E23" s="47"/>
      <c r="F23" s="48">
        <v>32289.7094207974</v>
      </c>
      <c r="G23" s="47"/>
      <c r="H23" s="48">
        <v>959.684923117366</v>
      </c>
      <c r="I23" s="47"/>
      <c r="J23" s="48">
        <v>28.1332800733459</v>
      </c>
      <c r="K23" s="47"/>
      <c r="L23" s="107"/>
      <c r="M23" s="115"/>
      <c r="N23" s="109"/>
      <c r="O23" s="110"/>
    </row>
    <row r="24" ht="0.75" customHeight="1" spans="1:16">
      <c r="A24" s="58"/>
      <c r="B24" s="53" t="s">
        <v>42</v>
      </c>
      <c r="C24" s="54" t="s">
        <v>25</v>
      </c>
      <c r="D24" s="59">
        <v>1002.51548866534</v>
      </c>
      <c r="E24" s="60" t="e">
        <v>#DIV/0!</v>
      </c>
      <c r="F24" s="61">
        <v>1416.37527715994</v>
      </c>
      <c r="G24" s="62" t="e">
        <v>#DIV/0!</v>
      </c>
      <c r="H24" s="63">
        <v>42.0961979326787</v>
      </c>
      <c r="I24" s="116"/>
      <c r="J24" s="117">
        <v>1.23405515491069</v>
      </c>
      <c r="K24" s="116"/>
      <c r="L24" s="118"/>
      <c r="M24" s="115"/>
      <c r="N24" s="103"/>
      <c r="O24" s="119"/>
      <c r="P24" s="103"/>
    </row>
    <row r="25" ht="17.25" hidden="1" customHeight="1" spans="1:15">
      <c r="A25" s="58"/>
      <c r="B25" s="53" t="s">
        <v>43</v>
      </c>
      <c r="C25" s="54" t="s">
        <v>25</v>
      </c>
      <c r="D25" s="59">
        <v>3603.30734170452</v>
      </c>
      <c r="E25" s="60" t="e">
        <v>#DIV/0!</v>
      </c>
      <c r="F25" s="61">
        <v>5090.82951086739</v>
      </c>
      <c r="G25" s="62"/>
      <c r="H25" s="63">
        <v>151.304933224132</v>
      </c>
      <c r="I25" s="116"/>
      <c r="J25" s="117">
        <v>4.43552249320148</v>
      </c>
      <c r="K25" s="116"/>
      <c r="L25" s="118"/>
      <c r="M25" s="115"/>
      <c r="O25" s="119"/>
    </row>
    <row r="26" ht="18.75" hidden="1" customHeight="1" spans="1:15">
      <c r="A26" s="58"/>
      <c r="B26" s="53" t="s">
        <v>44</v>
      </c>
      <c r="C26" s="54" t="s">
        <v>25</v>
      </c>
      <c r="D26" s="59">
        <v>470.253536905654</v>
      </c>
      <c r="E26" s="60" t="e">
        <v>#DIV/0!</v>
      </c>
      <c r="F26" s="61">
        <v>664.384232663488</v>
      </c>
      <c r="G26" s="62"/>
      <c r="H26" s="63">
        <v>19.7462145891402</v>
      </c>
      <c r="I26" s="116"/>
      <c r="J26" s="117">
        <v>0.57886267882603</v>
      </c>
      <c r="K26" s="116"/>
      <c r="L26" s="118"/>
      <c r="M26" s="115"/>
      <c r="O26" s="119"/>
    </row>
    <row r="27" ht="15" hidden="1" customHeight="1" spans="1:15">
      <c r="A27" s="58"/>
      <c r="B27" s="53" t="s">
        <v>45</v>
      </c>
      <c r="C27" s="54" t="s">
        <v>25</v>
      </c>
      <c r="D27" s="59">
        <v>30.4599826292695</v>
      </c>
      <c r="E27" s="60" t="e">
        <v>#DIV/0!</v>
      </c>
      <c r="F27" s="61">
        <v>43.0345135078708</v>
      </c>
      <c r="G27" s="62"/>
      <c r="H27" s="63">
        <v>1.27903206712023</v>
      </c>
      <c r="I27" s="116"/>
      <c r="J27" s="117">
        <v>0.037494980383977</v>
      </c>
      <c r="K27" s="116"/>
      <c r="L27" s="118"/>
      <c r="M27" s="115"/>
      <c r="O27" s="119"/>
    </row>
    <row r="28" ht="29.25" customHeight="1" spans="1:15">
      <c r="A28" s="52" t="s">
        <v>46</v>
      </c>
      <c r="B28" s="53" t="s">
        <v>47</v>
      </c>
      <c r="C28" s="54" t="s">
        <v>25</v>
      </c>
      <c r="D28" s="55">
        <v>0</v>
      </c>
      <c r="E28" s="47"/>
      <c r="F28" s="56">
        <v>0</v>
      </c>
      <c r="G28" s="50"/>
      <c r="H28" s="57">
        <v>0</v>
      </c>
      <c r="I28" s="50"/>
      <c r="J28" s="57">
        <v>0</v>
      </c>
      <c r="K28" s="50"/>
      <c r="L28" s="104"/>
      <c r="M28" s="105"/>
      <c r="O28" s="119"/>
    </row>
    <row r="29" ht="51.75" customHeight="1" spans="1:16">
      <c r="A29" s="52" t="s">
        <v>48</v>
      </c>
      <c r="B29" s="53" t="s">
        <v>49</v>
      </c>
      <c r="C29" s="54" t="s">
        <v>25</v>
      </c>
      <c r="D29" s="55">
        <v>1703.06057803052</v>
      </c>
      <c r="E29" s="47"/>
      <c r="F29" s="56">
        <v>3657.34558061344</v>
      </c>
      <c r="G29" s="50"/>
      <c r="H29" s="57">
        <v>108.700247704427</v>
      </c>
      <c r="I29" s="50"/>
      <c r="J29" s="57">
        <v>3.18656096292212</v>
      </c>
      <c r="K29" s="50"/>
      <c r="L29" s="120"/>
      <c r="M29" s="108"/>
      <c r="N29" s="109"/>
      <c r="O29" s="110"/>
      <c r="P29" s="110"/>
    </row>
    <row r="30" ht="2.25" hidden="1" customHeight="1" spans="1:16">
      <c r="A30" s="64"/>
      <c r="B30" s="65" t="s">
        <v>50</v>
      </c>
      <c r="C30" s="66"/>
      <c r="D30" s="67">
        <v>3872.59653023804</v>
      </c>
      <c r="E30" s="68"/>
      <c r="F30" s="69">
        <v>5471.28702335243</v>
      </c>
      <c r="G30" s="70"/>
      <c r="H30" s="71">
        <v>162.61254004897</v>
      </c>
      <c r="I30" s="121"/>
      <c r="J30" s="122">
        <v>4.76700636056189</v>
      </c>
      <c r="K30" s="121"/>
      <c r="L30" s="120">
        <f>D30+F30+H30+J30</f>
        <v>9511.2631</v>
      </c>
      <c r="M30" s="123">
        <f>'[1]Дод3(вир)'!H21</f>
        <v>9511.2631</v>
      </c>
      <c r="N30" s="124"/>
      <c r="O30" s="110"/>
      <c r="P30" s="109"/>
    </row>
    <row r="31" ht="20.25" hidden="1" customHeight="1" spans="1:16">
      <c r="A31" s="64"/>
      <c r="B31" s="65" t="s">
        <v>51</v>
      </c>
      <c r="C31" s="66"/>
      <c r="D31" s="67" t="e">
        <v>#DIV/0!</v>
      </c>
      <c r="E31" s="68"/>
      <c r="F31" s="69" t="e">
        <v>#DIV/0!</v>
      </c>
      <c r="G31" s="70"/>
      <c r="H31" s="71" t="e">
        <v>#DIV/0!</v>
      </c>
      <c r="I31" s="121"/>
      <c r="J31" s="122" t="e">
        <v>#DIV/0!</v>
      </c>
      <c r="K31" s="121"/>
      <c r="L31" s="120" t="e">
        <f t="shared" ref="L31:L40" si="0">D31+F31+H31+J31</f>
        <v>#DIV/0!</v>
      </c>
      <c r="M31" s="123">
        <f>'[1]Дод 4(трансп)'!G22</f>
        <v>2965.5705</v>
      </c>
      <c r="N31" s="124"/>
      <c r="O31" s="110"/>
      <c r="P31" s="109"/>
    </row>
    <row r="32" ht="20.25" hidden="1" customHeight="1" spans="1:16">
      <c r="A32" s="64"/>
      <c r="B32" s="65" t="s">
        <v>52</v>
      </c>
      <c r="C32" s="66"/>
      <c r="D32" s="67" t="e">
        <v>#DIV/0!</v>
      </c>
      <c r="E32" s="68"/>
      <c r="F32" s="69" t="e">
        <v>#DIV/0!</v>
      </c>
      <c r="G32" s="70"/>
      <c r="H32" s="71" t="e">
        <v>#DIV/0!</v>
      </c>
      <c r="I32" s="121"/>
      <c r="J32" s="122" t="e">
        <v>#DIV/0!</v>
      </c>
      <c r="K32" s="121"/>
      <c r="L32" s="120" t="e">
        <f t="shared" si="0"/>
        <v>#DIV/0!</v>
      </c>
      <c r="M32" s="123">
        <f>'[1]Дод 5(постач) '!G16</f>
        <v>2062.00416</v>
      </c>
      <c r="N32" s="124"/>
      <c r="O32" s="110"/>
      <c r="P32" s="109"/>
    </row>
    <row r="33" ht="15" hidden="1" customHeight="1" spans="1:16">
      <c r="A33" s="64"/>
      <c r="B33" s="65" t="s">
        <v>53</v>
      </c>
      <c r="C33" s="66"/>
      <c r="D33" s="67">
        <v>7423.7829215374</v>
      </c>
      <c r="E33" s="68" t="e">
        <v>#DIV/0!</v>
      </c>
      <c r="F33" s="69">
        <v>10488.4789431695</v>
      </c>
      <c r="G33" s="70"/>
      <c r="H33" s="71">
        <v>311.728884797909</v>
      </c>
      <c r="I33" s="121"/>
      <c r="J33" s="122">
        <v>9.13837011681261</v>
      </c>
      <c r="K33" s="121"/>
      <c r="L33" s="120">
        <f t="shared" si="0"/>
        <v>18233.1291196216</v>
      </c>
      <c r="M33" s="123">
        <f>'[1]Дод3(вир)'!H27</f>
        <v>18233.1291196216</v>
      </c>
      <c r="N33" s="124"/>
      <c r="O33" s="110"/>
      <c r="P33" s="109"/>
    </row>
    <row r="34" ht="15" hidden="1" customHeight="1" spans="1:16">
      <c r="A34" s="64"/>
      <c r="B34" s="65" t="s">
        <v>54</v>
      </c>
      <c r="C34" s="66"/>
      <c r="D34" s="67" t="e">
        <v>#DIV/0!</v>
      </c>
      <c r="E34" s="68" t="e">
        <v>#DIV/0!</v>
      </c>
      <c r="F34" s="69" t="e">
        <v>#DIV/0!</v>
      </c>
      <c r="G34" s="70"/>
      <c r="H34" s="71" t="e">
        <v>#DIV/0!</v>
      </c>
      <c r="I34" s="121"/>
      <c r="J34" s="122" t="e">
        <v>#DIV/0!</v>
      </c>
      <c r="K34" s="121"/>
      <c r="L34" s="120" t="e">
        <f t="shared" si="0"/>
        <v>#DIV/0!</v>
      </c>
      <c r="M34" s="123">
        <f>'[1]Дод 4(трансп)'!G28</f>
        <v>2634.66828105863</v>
      </c>
      <c r="N34" s="124"/>
      <c r="O34" s="110"/>
      <c r="P34" s="109"/>
    </row>
    <row r="35" ht="20.25" hidden="1" customHeight="1" spans="1:16">
      <c r="A35" s="64"/>
      <c r="B35" s="65" t="s">
        <v>55</v>
      </c>
      <c r="C35" s="66"/>
      <c r="D35" s="67" t="e">
        <v>#DIV/0!</v>
      </c>
      <c r="E35" s="68" t="e">
        <v>#DIV/0!</v>
      </c>
      <c r="F35" s="69" t="e">
        <v>#DIV/0!</v>
      </c>
      <c r="G35" s="70"/>
      <c r="H35" s="71" t="e">
        <v>#DIV/0!</v>
      </c>
      <c r="I35" s="121"/>
      <c r="J35" s="122" t="e">
        <v>#DIV/0!</v>
      </c>
      <c r="K35" s="121"/>
      <c r="L35" s="120" t="e">
        <f t="shared" si="0"/>
        <v>#DIV/0!</v>
      </c>
      <c r="M35" s="123">
        <f>'[1]Дод 5(постач) '!G22</f>
        <v>450.623601319693</v>
      </c>
      <c r="N35" s="124"/>
      <c r="O35" s="110"/>
      <c r="P35" s="109"/>
    </row>
    <row r="36" ht="15" hidden="1" customHeight="1" spans="1:16">
      <c r="A36" s="64"/>
      <c r="B36" s="65" t="s">
        <v>56</v>
      </c>
      <c r="C36" s="66"/>
      <c r="D36" s="67">
        <v>2097.51810525443</v>
      </c>
      <c r="E36" s="68" t="e">
        <v>#DIV/0!</v>
      </c>
      <c r="F36" s="69">
        <v>2963.41834242667</v>
      </c>
      <c r="G36" s="70"/>
      <c r="H36" s="71">
        <v>88.0759831887672</v>
      </c>
      <c r="I36" s="121"/>
      <c r="J36" s="122">
        <v>2.58195814386245</v>
      </c>
      <c r="K36" s="121"/>
      <c r="L36" s="120">
        <f t="shared" si="0"/>
        <v>5151.59438901373</v>
      </c>
      <c r="M36" s="123">
        <f>'[1]Дод3(вир)'!H32</f>
        <v>5151.59438901373</v>
      </c>
      <c r="N36" s="124"/>
      <c r="O36" s="110"/>
      <c r="P36" s="109"/>
    </row>
    <row r="37" ht="15" hidden="1" customHeight="1" spans="1:16">
      <c r="A37" s="64"/>
      <c r="B37" s="65" t="s">
        <v>57</v>
      </c>
      <c r="C37" s="66"/>
      <c r="D37" s="67" t="e">
        <v>#DIV/0!</v>
      </c>
      <c r="E37" s="68" t="e">
        <v>#DIV/0!</v>
      </c>
      <c r="F37" s="69" t="e">
        <v>#DIV/0!</v>
      </c>
      <c r="G37" s="70"/>
      <c r="H37" s="71" t="e">
        <v>#DIV/0!</v>
      </c>
      <c r="I37" s="121"/>
      <c r="J37" s="122" t="e">
        <v>#DIV/0!</v>
      </c>
      <c r="K37" s="121"/>
      <c r="L37" s="120" t="e">
        <f t="shared" si="0"/>
        <v>#DIV/0!</v>
      </c>
      <c r="M37" s="123">
        <f>'[1]Дод 4(трансп)'!G33</f>
        <v>744.400055775823</v>
      </c>
      <c r="N37" s="124"/>
      <c r="O37" s="110"/>
      <c r="P37" s="109"/>
    </row>
    <row r="38" ht="15" hidden="1" customHeight="1" spans="1:16">
      <c r="A38" s="64"/>
      <c r="B38" s="65" t="s">
        <v>58</v>
      </c>
      <c r="C38" s="66"/>
      <c r="D38" s="67" t="e">
        <v>#DIV/0!</v>
      </c>
      <c r="E38" s="68" t="e">
        <v>#DIV/0!</v>
      </c>
      <c r="F38" s="69" t="e">
        <v>#DIV/0!</v>
      </c>
      <c r="G38" s="70"/>
      <c r="H38" s="71" t="e">
        <v>#DIV/0!</v>
      </c>
      <c r="I38" s="121"/>
      <c r="J38" s="122" t="e">
        <v>#DIV/0!</v>
      </c>
      <c r="K38" s="121"/>
      <c r="L38" s="120" t="e">
        <f t="shared" si="0"/>
        <v>#DIV/0!</v>
      </c>
      <c r="M38" s="123">
        <f>'[1]Дод 5(постач) '!G27</f>
        <v>127.319342768076</v>
      </c>
      <c r="N38" s="124"/>
      <c r="O38" s="110"/>
      <c r="P38" s="109"/>
    </row>
    <row r="39" ht="15" hidden="1" customHeight="1" spans="1:16">
      <c r="A39" s="64"/>
      <c r="B39" s="65" t="s">
        <v>59</v>
      </c>
      <c r="C39" s="66"/>
      <c r="D39" s="67" t="e">
        <v>#DIV/0!</v>
      </c>
      <c r="E39" s="72" t="e">
        <v>#DIV/0!</v>
      </c>
      <c r="F39" s="73" t="e">
        <v>#DIV/0!</v>
      </c>
      <c r="G39" s="74" t="e">
        <v>#DIV/0!</v>
      </c>
      <c r="H39" s="67" t="e">
        <v>#DIV/0!</v>
      </c>
      <c r="I39" s="72" t="e">
        <v>#DIV/0!</v>
      </c>
      <c r="J39" s="73" t="e">
        <v>#DIV/0!</v>
      </c>
      <c r="K39" s="72" t="e">
        <v>#DIV/0!</v>
      </c>
      <c r="L39" s="120" t="e">
        <f t="shared" si="0"/>
        <v>#DIV/0!</v>
      </c>
      <c r="M39" s="125">
        <f>SUM(M30:M38)</f>
        <v>41880.5725495576</v>
      </c>
      <c r="N39" s="126"/>
      <c r="O39" s="110"/>
      <c r="P39" s="109"/>
    </row>
    <row r="40" ht="15" hidden="1" customHeight="1" spans="1:16">
      <c r="A40" s="64"/>
      <c r="B40" s="65" t="s">
        <v>60</v>
      </c>
      <c r="C40" s="66"/>
      <c r="D40" s="67" t="e">
        <v>#DIV/0!</v>
      </c>
      <c r="E40" s="72" t="e">
        <v>#DIV/0!</v>
      </c>
      <c r="F40" s="73" t="e">
        <v>#DIV/0!</v>
      </c>
      <c r="G40" s="74" t="e">
        <v>#DIV/0!</v>
      </c>
      <c r="H40" s="67" t="e">
        <v>#DIV/0!</v>
      </c>
      <c r="I40" s="72" t="e">
        <v>#DIV/0!</v>
      </c>
      <c r="J40" s="73" t="e">
        <v>#DIV/0!</v>
      </c>
      <c r="K40" s="72" t="e">
        <v>#DIV/0!</v>
      </c>
      <c r="L40" s="120" t="e">
        <f t="shared" si="0"/>
        <v>#DIV/0!</v>
      </c>
      <c r="M40" s="125">
        <f>M39*0.22</f>
        <v>9213.72596090266</v>
      </c>
      <c r="N40" s="127"/>
      <c r="O40" s="110"/>
      <c r="P40" s="109"/>
    </row>
    <row r="41" ht="36.75" customHeight="1" spans="1:16">
      <c r="A41" s="75" t="s">
        <v>61</v>
      </c>
      <c r="B41" s="76" t="s">
        <v>62</v>
      </c>
      <c r="C41" s="77" t="s">
        <v>63</v>
      </c>
      <c r="D41" s="78">
        <v>1067.10551545047</v>
      </c>
      <c r="E41" s="47"/>
      <c r="F41" s="78">
        <v>2265.08764833877</v>
      </c>
      <c r="G41" s="47"/>
      <c r="H41" s="78">
        <v>2265.08764833877</v>
      </c>
      <c r="I41" s="47"/>
      <c r="J41" s="78">
        <v>2265.08764833877</v>
      </c>
      <c r="K41" s="47"/>
      <c r="L41" s="120"/>
      <c r="M41" s="108"/>
      <c r="N41" s="109"/>
      <c r="O41" s="110"/>
      <c r="P41" s="109"/>
    </row>
    <row r="42" ht="3" hidden="1" customHeight="1" spans="1:15">
      <c r="A42" s="58"/>
      <c r="B42" s="65" t="s">
        <v>64</v>
      </c>
      <c r="C42" s="66"/>
      <c r="D42" s="67">
        <v>162.225588453371</v>
      </c>
      <c r="E42" s="68"/>
      <c r="F42" s="69">
        <v>229.195773437849</v>
      </c>
      <c r="G42" s="79"/>
      <c r="H42" s="71">
        <v>6.81194511056382</v>
      </c>
      <c r="I42" s="68"/>
      <c r="J42" s="122">
        <v>0.199692998215742</v>
      </c>
      <c r="K42" s="121"/>
      <c r="L42" s="128">
        <f>D42+F42+H42+J42</f>
        <v>398.433</v>
      </c>
      <c r="M42" s="129">
        <f>'[1]Дод3(вир)'!H24</f>
        <v>398.433</v>
      </c>
      <c r="O42" s="119"/>
    </row>
    <row r="43" ht="15.75" hidden="1" customHeight="1" spans="1:15">
      <c r="A43" s="58"/>
      <c r="B43" s="65" t="s">
        <v>65</v>
      </c>
      <c r="C43" s="66"/>
      <c r="D43" s="67" t="e">
        <v>#DIV/0!</v>
      </c>
      <c r="E43" s="68"/>
      <c r="F43" s="69" t="e">
        <v>#DIV/0!</v>
      </c>
      <c r="G43" s="79"/>
      <c r="H43" s="71" t="e">
        <v>#DIV/0!</v>
      </c>
      <c r="I43" s="68"/>
      <c r="J43" s="122" t="e">
        <v>#DIV/0!</v>
      </c>
      <c r="K43" s="121"/>
      <c r="L43" s="128" t="e">
        <f t="shared" ref="L43:L85" si="1">D43+F43+H43+J43</f>
        <v>#DIV/0!</v>
      </c>
      <c r="M43" s="129">
        <f>'[1]Дод 4(трансп)'!G25</f>
        <v>410.607</v>
      </c>
      <c r="O43" s="119"/>
    </row>
    <row r="44" ht="15.75" hidden="1" customHeight="1" spans="1:15">
      <c r="A44" s="58"/>
      <c r="B44" s="65" t="s">
        <v>66</v>
      </c>
      <c r="C44" s="66"/>
      <c r="D44" s="67" t="e">
        <v>#DIV/0!</v>
      </c>
      <c r="E44" s="68"/>
      <c r="F44" s="69" t="e">
        <v>#DIV/0!</v>
      </c>
      <c r="G44" s="79"/>
      <c r="H44" s="71" t="e">
        <v>#DIV/0!</v>
      </c>
      <c r="I44" s="68"/>
      <c r="J44" s="122" t="e">
        <v>#DIV/0!</v>
      </c>
      <c r="K44" s="121"/>
      <c r="L44" s="128" t="e">
        <f t="shared" si="1"/>
        <v>#DIV/0!</v>
      </c>
      <c r="M44" s="129">
        <f>'[1]Дод 5(постач) '!G19</f>
        <v>10.089</v>
      </c>
      <c r="O44" s="119"/>
    </row>
    <row r="45" ht="16.5" hidden="1" customHeight="1" spans="1:15">
      <c r="A45" s="58"/>
      <c r="B45" s="65" t="s">
        <v>67</v>
      </c>
      <c r="C45" s="66"/>
      <c r="D45" s="67" t="e">
        <v>#DIV/0!</v>
      </c>
      <c r="E45" s="68"/>
      <c r="F45" s="69" t="e">
        <v>#DIV/0!</v>
      </c>
      <c r="G45" s="79"/>
      <c r="H45" s="71" t="e">
        <v>#DIV/0!</v>
      </c>
      <c r="I45" s="68"/>
      <c r="J45" s="122" t="e">
        <v>#DIV/0!</v>
      </c>
      <c r="K45" s="121"/>
      <c r="L45" s="128" t="e">
        <f t="shared" si="1"/>
        <v>#DIV/0!</v>
      </c>
      <c r="M45" s="129">
        <f>'[1]Загальновиробничі 2024-25 '!H16</f>
        <v>451.118499119169</v>
      </c>
      <c r="O45" s="119"/>
    </row>
    <row r="46" ht="15.75" hidden="1" customHeight="1" spans="1:15">
      <c r="A46" s="58"/>
      <c r="B46" s="65" t="s">
        <v>68</v>
      </c>
      <c r="C46" s="66"/>
      <c r="D46" s="67" t="e">
        <v>#DIV/0!</v>
      </c>
      <c r="E46" s="68"/>
      <c r="F46" s="69" t="e">
        <v>#DIV/0!</v>
      </c>
      <c r="G46" s="79"/>
      <c r="H46" s="71" t="e">
        <v>#DIV/0!</v>
      </c>
      <c r="I46" s="68"/>
      <c r="J46" s="122" t="e">
        <v>#DIV/0!</v>
      </c>
      <c r="K46" s="121"/>
      <c r="L46" s="128" t="e">
        <f t="shared" si="1"/>
        <v>#DIV/0!</v>
      </c>
      <c r="M46" s="129">
        <f>'[1]Адміністративні 2024-25 '!G19</f>
        <v>105.505991442194</v>
      </c>
      <c r="O46" s="119"/>
    </row>
    <row r="47" ht="65.25" customHeight="1" spans="1:15">
      <c r="A47" s="80" t="s">
        <v>69</v>
      </c>
      <c r="B47" s="81" t="s">
        <v>70</v>
      </c>
      <c r="C47" s="82" t="s">
        <v>71</v>
      </c>
      <c r="D47" s="83">
        <v>475702.174581609</v>
      </c>
      <c r="E47" s="50"/>
      <c r="F47" s="83">
        <v>492857.278724569</v>
      </c>
      <c r="G47" s="50"/>
      <c r="H47" s="83">
        <v>492857.278724569</v>
      </c>
      <c r="I47" s="50"/>
      <c r="J47" s="83">
        <v>492857.278724569</v>
      </c>
      <c r="K47" s="50"/>
      <c r="L47" s="120"/>
      <c r="M47" s="130"/>
      <c r="O47" s="119"/>
    </row>
    <row r="48" ht="0.75" hidden="1" customHeight="1" spans="1:15">
      <c r="A48" s="58"/>
      <c r="B48" s="65" t="s">
        <v>72</v>
      </c>
      <c r="C48" s="84" t="s">
        <v>71</v>
      </c>
      <c r="D48" s="67" t="e">
        <v>#DIV/0!</v>
      </c>
      <c r="E48" s="68" t="e">
        <v>#DIV/0!</v>
      </c>
      <c r="F48" s="69" t="e">
        <v>#DIV/0!</v>
      </c>
      <c r="G48" s="70" t="e">
        <v>#DIV/0!</v>
      </c>
      <c r="H48" s="71" t="e">
        <v>#DIV/0!</v>
      </c>
      <c r="I48" s="131" t="e">
        <v>#DIV/0!</v>
      </c>
      <c r="J48" s="122" t="e">
        <v>#DIV/0!</v>
      </c>
      <c r="K48" s="131" t="e">
        <v>#DIV/0!</v>
      </c>
      <c r="L48" s="132" t="e">
        <f t="shared" si="1"/>
        <v>#DIV/0!</v>
      </c>
      <c r="M48" s="133">
        <f>SUM(M49:M52)</f>
        <v>1527.05617102368</v>
      </c>
      <c r="N48" s="109"/>
      <c r="O48" s="110"/>
    </row>
    <row r="49" ht="15.75" hidden="1" customHeight="1" spans="1:15">
      <c r="A49" s="58"/>
      <c r="B49" s="65" t="s">
        <v>73</v>
      </c>
      <c r="C49" s="84" t="s">
        <v>71</v>
      </c>
      <c r="D49" s="67">
        <v>77.3662187458624</v>
      </c>
      <c r="E49" s="68" t="e">
        <v>#DIV/0!</v>
      </c>
      <c r="F49" s="69">
        <v>109.304644923612</v>
      </c>
      <c r="G49" s="70"/>
      <c r="H49" s="71">
        <v>3.24865171107189</v>
      </c>
      <c r="I49" s="131"/>
      <c r="J49" s="122">
        <v>0.0952346194534959</v>
      </c>
      <c r="K49" s="131"/>
      <c r="L49" s="128">
        <f t="shared" si="1"/>
        <v>190.01475</v>
      </c>
      <c r="M49" s="129">
        <f>'[1]Дод3(вир)'!H19</f>
        <v>190.01475</v>
      </c>
      <c r="O49" s="119"/>
    </row>
    <row r="50" ht="21.75" hidden="1" customHeight="1" spans="1:15">
      <c r="A50" s="58"/>
      <c r="B50" s="65" t="s">
        <v>74</v>
      </c>
      <c r="C50" s="84" t="s">
        <v>71</v>
      </c>
      <c r="D50" s="67" t="e">
        <v>#DIV/0!</v>
      </c>
      <c r="E50" s="68" t="e">
        <v>#DIV/0!</v>
      </c>
      <c r="F50" s="69" t="e">
        <v>#DIV/0!</v>
      </c>
      <c r="G50" s="70"/>
      <c r="H50" s="71" t="e">
        <v>#DIV/0!</v>
      </c>
      <c r="I50" s="131"/>
      <c r="J50" s="122" t="e">
        <v>#DIV/0!</v>
      </c>
      <c r="K50" s="131"/>
      <c r="L50" s="128" t="e">
        <f t="shared" si="1"/>
        <v>#DIV/0!</v>
      </c>
      <c r="M50" s="129">
        <f>'[1]Дод 4(трансп)'!G19</f>
        <v>1203.96</v>
      </c>
      <c r="O50" s="119"/>
    </row>
    <row r="51" ht="15" hidden="1" customHeight="1" spans="1:15">
      <c r="A51" s="58"/>
      <c r="B51" s="65" t="s">
        <v>75</v>
      </c>
      <c r="C51" s="84" t="s">
        <v>71</v>
      </c>
      <c r="D51" s="67" t="e">
        <v>#DIV/0!</v>
      </c>
      <c r="E51" s="68" t="e">
        <v>#DIV/0!</v>
      </c>
      <c r="F51" s="69" t="e">
        <v>#DIV/0!</v>
      </c>
      <c r="G51" s="70"/>
      <c r="H51" s="71" t="e">
        <v>#DIV/0!</v>
      </c>
      <c r="I51" s="131"/>
      <c r="J51" s="122" t="e">
        <v>#DIV/0!</v>
      </c>
      <c r="K51" s="131"/>
      <c r="L51" s="128" t="e">
        <f t="shared" si="1"/>
        <v>#DIV/0!</v>
      </c>
      <c r="M51" s="129">
        <f>'[1]Загальновиробничі 2024-25 '!H9</f>
        <v>119.390394274946</v>
      </c>
      <c r="O51" s="119"/>
    </row>
    <row r="52" ht="14.25" hidden="1" customHeight="1" spans="1:15">
      <c r="A52" s="58"/>
      <c r="B52" s="65" t="s">
        <v>76</v>
      </c>
      <c r="C52" s="84" t="s">
        <v>71</v>
      </c>
      <c r="D52" s="67" t="e">
        <v>#DIV/0!</v>
      </c>
      <c r="E52" s="68" t="e">
        <v>#DIV/0!</v>
      </c>
      <c r="F52" s="69" t="e">
        <v>#DIV/0!</v>
      </c>
      <c r="G52" s="70"/>
      <c r="H52" s="71" t="e">
        <v>#DIV/0!</v>
      </c>
      <c r="I52" s="131"/>
      <c r="J52" s="122" t="e">
        <v>#DIV/0!</v>
      </c>
      <c r="K52" s="131"/>
      <c r="L52" s="128" t="e">
        <f t="shared" si="1"/>
        <v>#DIV/0!</v>
      </c>
      <c r="M52" s="129">
        <f>'[1]Адміністративні 2024-25 '!G8</f>
        <v>13.6910267487305</v>
      </c>
      <c r="O52" s="119"/>
    </row>
    <row r="53" ht="1.5" hidden="1" customHeight="1" spans="1:15">
      <c r="A53" s="58"/>
      <c r="B53" s="65" t="s">
        <v>77</v>
      </c>
      <c r="C53" s="84" t="s">
        <v>71</v>
      </c>
      <c r="D53" s="67" t="e">
        <v>#DIV/0!</v>
      </c>
      <c r="E53" s="72" t="e">
        <v>#DIV/0!</v>
      </c>
      <c r="F53" s="73" t="e">
        <v>#DIV/0!</v>
      </c>
      <c r="G53" s="74" t="e">
        <v>#DIV/0!</v>
      </c>
      <c r="H53" s="67" t="e">
        <v>#DIV/0!</v>
      </c>
      <c r="I53" s="72" t="e">
        <v>#DIV/0!</v>
      </c>
      <c r="J53" s="73" t="e">
        <v>#DIV/0!</v>
      </c>
      <c r="K53" s="72" t="e">
        <v>#DIV/0!</v>
      </c>
      <c r="L53" s="132" t="e">
        <f t="shared" si="1"/>
        <v>#DIV/0!</v>
      </c>
      <c r="M53" s="134">
        <f>SUM(M57:M60)+M54</f>
        <v>2960.77400339235</v>
      </c>
      <c r="O53" s="119"/>
    </row>
    <row r="54" ht="75" hidden="1" customHeight="1" spans="1:16">
      <c r="A54" s="58"/>
      <c r="B54" s="65" t="s">
        <v>78</v>
      </c>
      <c r="C54" s="84" t="s">
        <v>71</v>
      </c>
      <c r="D54" s="67">
        <v>864.436242195478</v>
      </c>
      <c r="E54" s="68" t="e">
        <v>#DIV/0!</v>
      </c>
      <c r="F54" s="69">
        <v>1221.29397098565</v>
      </c>
      <c r="G54" s="70"/>
      <c r="H54" s="71">
        <v>36.2981715126291</v>
      </c>
      <c r="I54" s="131"/>
      <c r="J54" s="122">
        <v>1.06408530624614</v>
      </c>
      <c r="K54" s="131"/>
      <c r="L54" s="128">
        <f t="shared" si="1"/>
        <v>2123.09247</v>
      </c>
      <c r="M54" s="123">
        <f>'[1]Дод3(вир)'!H20</f>
        <v>2123.09247</v>
      </c>
      <c r="O54" s="119"/>
      <c r="P54" s="135"/>
    </row>
    <row r="55" ht="75" hidden="1" customHeight="1" spans="1:16">
      <c r="A55" s="58"/>
      <c r="B55" s="85" t="s">
        <v>79</v>
      </c>
      <c r="C55" s="84" t="s">
        <v>71</v>
      </c>
      <c r="D55" s="67" t="e">
        <v>#DIV/0!</v>
      </c>
      <c r="E55" s="68" t="e">
        <v>#DIV/0!</v>
      </c>
      <c r="F55" s="69" t="e">
        <v>#DIV/0!</v>
      </c>
      <c r="G55" s="70"/>
      <c r="H55" s="71" t="e">
        <v>#DIV/0!</v>
      </c>
      <c r="I55" s="131"/>
      <c r="J55" s="122" t="e">
        <v>#DIV/0!</v>
      </c>
      <c r="K55" s="131"/>
      <c r="L55" s="128" t="e">
        <f t="shared" si="1"/>
        <v>#DIV/0!</v>
      </c>
      <c r="M55" s="123">
        <f>'[1]Ремонти 2024-25'!D9</f>
        <v>1942.29997</v>
      </c>
      <c r="O55" s="119"/>
      <c r="P55" s="135"/>
    </row>
    <row r="56" ht="42" hidden="1" customHeight="1" spans="1:16">
      <c r="A56" s="58"/>
      <c r="B56" s="85" t="s">
        <v>80</v>
      </c>
      <c r="C56" s="84" t="s">
        <v>71</v>
      </c>
      <c r="D56" s="67" t="e">
        <v>#DIV/0!</v>
      </c>
      <c r="E56" s="68" t="e">
        <v>#DIV/0!</v>
      </c>
      <c r="F56" s="69" t="e">
        <v>#DIV/0!</v>
      </c>
      <c r="G56" s="70"/>
      <c r="H56" s="71" t="e">
        <v>#DIV/0!</v>
      </c>
      <c r="I56" s="131"/>
      <c r="J56" s="122" t="e">
        <v>#DIV/0!</v>
      </c>
      <c r="K56" s="131"/>
      <c r="L56" s="128" t="e">
        <f t="shared" si="1"/>
        <v>#DIV/0!</v>
      </c>
      <c r="M56" s="123" t="e">
        <f>#REF!</f>
        <v>#REF!</v>
      </c>
      <c r="O56" s="119"/>
      <c r="P56" s="135"/>
    </row>
    <row r="57" ht="75.75" hidden="1" customHeight="1" spans="1:16">
      <c r="A57" s="58"/>
      <c r="B57" s="65" t="s">
        <v>81</v>
      </c>
      <c r="C57" s="84" t="s">
        <v>71</v>
      </c>
      <c r="D57" s="67" t="e">
        <v>#DIV/0!</v>
      </c>
      <c r="E57" s="68" t="e">
        <v>#DIV/0!</v>
      </c>
      <c r="F57" s="69" t="e">
        <v>#DIV/0!</v>
      </c>
      <c r="G57" s="70"/>
      <c r="H57" s="71" t="e">
        <v>#DIV/0!</v>
      </c>
      <c r="I57" s="131"/>
      <c r="J57" s="122" t="e">
        <v>#DIV/0!</v>
      </c>
      <c r="K57" s="131"/>
      <c r="L57" s="128" t="e">
        <f t="shared" si="1"/>
        <v>#DIV/0!</v>
      </c>
      <c r="M57" s="123">
        <f>'[1]Дод 4(трансп)'!G20</f>
        <v>781.97943</v>
      </c>
      <c r="O57" s="119"/>
      <c r="P57" s="136"/>
    </row>
    <row r="58" ht="69" hidden="1" customHeight="1" spans="1:16">
      <c r="A58" s="58"/>
      <c r="B58" s="65" t="s">
        <v>82</v>
      </c>
      <c r="C58" s="84" t="s">
        <v>71</v>
      </c>
      <c r="D58" s="67" t="e">
        <v>#DIV/0!</v>
      </c>
      <c r="E58" s="68" t="e">
        <v>#DIV/0!</v>
      </c>
      <c r="F58" s="69" t="e">
        <v>#DIV/0!</v>
      </c>
      <c r="G58" s="70"/>
      <c r="H58" s="71" t="e">
        <v>#DIV/0!</v>
      </c>
      <c r="I58" s="131"/>
      <c r="J58" s="122" t="e">
        <v>#DIV/0!</v>
      </c>
      <c r="K58" s="131"/>
      <c r="L58" s="128" t="e">
        <f t="shared" si="1"/>
        <v>#DIV/0!</v>
      </c>
      <c r="M58" s="123">
        <f>'[1]ПРЯМІ ПОСТАЧ 2024-25'!D24</f>
        <v>0</v>
      </c>
      <c r="O58" s="119"/>
      <c r="P58" s="137"/>
    </row>
    <row r="59" ht="62.25" hidden="1" customHeight="1" spans="1:16">
      <c r="A59" s="58"/>
      <c r="B59" s="65" t="s">
        <v>83</v>
      </c>
      <c r="C59" s="84" t="s">
        <v>71</v>
      </c>
      <c r="D59" s="67" t="e">
        <v>#DIV/0!</v>
      </c>
      <c r="E59" s="68" t="e">
        <v>#DIV/0!</v>
      </c>
      <c r="F59" s="69" t="e">
        <v>#DIV/0!</v>
      </c>
      <c r="G59" s="70"/>
      <c r="H59" s="71" t="e">
        <v>#DIV/0!</v>
      </c>
      <c r="I59" s="131"/>
      <c r="J59" s="122" t="e">
        <v>#DIV/0!</v>
      </c>
      <c r="K59" s="131"/>
      <c r="L59" s="128" t="e">
        <f t="shared" si="1"/>
        <v>#DIV/0!</v>
      </c>
      <c r="M59" s="123">
        <f>'[1]Загальновиробничі 2024-25 '!H10</f>
        <v>39.4487211404099</v>
      </c>
      <c r="O59" s="119"/>
      <c r="P59" s="136"/>
    </row>
    <row r="60" ht="100.5" hidden="1" customHeight="1" spans="1:16">
      <c r="A60" s="58"/>
      <c r="B60" s="65" t="s">
        <v>84</v>
      </c>
      <c r="C60" s="84" t="s">
        <v>71</v>
      </c>
      <c r="D60" s="67" t="e">
        <v>#DIV/0!</v>
      </c>
      <c r="E60" s="68" t="e">
        <v>#DIV/0!</v>
      </c>
      <c r="F60" s="69" t="e">
        <v>#DIV/0!</v>
      </c>
      <c r="G60" s="70"/>
      <c r="H60" s="71" t="e">
        <v>#DIV/0!</v>
      </c>
      <c r="I60" s="131"/>
      <c r="J60" s="122" t="e">
        <v>#DIV/0!</v>
      </c>
      <c r="K60" s="131"/>
      <c r="L60" s="128" t="e">
        <f t="shared" si="1"/>
        <v>#DIV/0!</v>
      </c>
      <c r="M60" s="123">
        <f>'[1]Адміністративні 2024-25 '!G10</f>
        <v>16.2533822519435</v>
      </c>
      <c r="O60" s="119"/>
      <c r="P60" s="119"/>
    </row>
    <row r="61" ht="72" hidden="1" customHeight="1" spans="1:16">
      <c r="A61" s="58"/>
      <c r="B61" s="65" t="s">
        <v>85</v>
      </c>
      <c r="C61" s="84" t="s">
        <v>71</v>
      </c>
      <c r="D61" s="86">
        <v>467.723732934151</v>
      </c>
      <c r="E61" s="87" t="e">
        <v>#DIV/0!</v>
      </c>
      <c r="F61" s="88" t="e">
        <v>#DIV/0!</v>
      </c>
      <c r="G61" s="89" t="e">
        <v>#DIV/0!</v>
      </c>
      <c r="H61" s="90" t="e">
        <v>#DIV/0!</v>
      </c>
      <c r="I61" s="138" t="e">
        <v>#DIV/0!</v>
      </c>
      <c r="J61" s="139" t="e">
        <v>#DIV/0!</v>
      </c>
      <c r="K61" s="138" t="e">
        <v>#DIV/0!</v>
      </c>
      <c r="L61" s="132" t="e">
        <f t="shared" si="1"/>
        <v>#DIV/0!</v>
      </c>
      <c r="M61" s="140">
        <f>'[1]Загальновиробничі 2024-25 '!H36</f>
        <v>1148.7495398281</v>
      </c>
      <c r="O61" s="119"/>
      <c r="P61" s="135"/>
    </row>
    <row r="62" ht="113.25" hidden="1" customHeight="1" spans="1:15">
      <c r="A62" s="58"/>
      <c r="B62" s="65" t="s">
        <v>86</v>
      </c>
      <c r="C62" s="84" t="s">
        <v>71</v>
      </c>
      <c r="D62" s="67" t="e">
        <v>#DIV/0!</v>
      </c>
      <c r="E62" s="72" t="e">
        <v>#DIV/0!</v>
      </c>
      <c r="F62" s="73" t="e">
        <v>#DIV/0!</v>
      </c>
      <c r="G62" s="74" t="e">
        <v>#DIV/0!</v>
      </c>
      <c r="H62" s="67" t="e">
        <v>#DIV/0!</v>
      </c>
      <c r="I62" s="72" t="e">
        <v>#DIV/0!</v>
      </c>
      <c r="J62" s="73" t="e">
        <v>#DIV/0!</v>
      </c>
      <c r="K62" s="72" t="e">
        <v>#DIV/0!</v>
      </c>
      <c r="L62" s="132" t="e">
        <f t="shared" si="1"/>
        <v>#DIV/0!</v>
      </c>
      <c r="M62" s="134">
        <f>M63+M64</f>
        <v>1345.75407515724</v>
      </c>
      <c r="O62" s="119"/>
    </row>
    <row r="63" ht="127.5" hidden="1" customHeight="1" spans="1:16">
      <c r="A63" s="58"/>
      <c r="B63" s="65" t="s">
        <v>83</v>
      </c>
      <c r="C63" s="84" t="s">
        <v>71</v>
      </c>
      <c r="D63" s="67" t="e">
        <v>#DIV/0!</v>
      </c>
      <c r="E63" s="68"/>
      <c r="F63" s="69" t="e">
        <v>#DIV/0!</v>
      </c>
      <c r="G63" s="70"/>
      <c r="H63" s="71">
        <v>19.4091167812825</v>
      </c>
      <c r="I63" s="131"/>
      <c r="J63" s="122" t="e">
        <v>#DIV/0!</v>
      </c>
      <c r="K63" s="131"/>
      <c r="L63" s="128" t="e">
        <f t="shared" si="1"/>
        <v>#DIV/0!</v>
      </c>
      <c r="M63" s="123">
        <f>'[1]Загальновиробничі 2024-25 '!H7</f>
        <v>1135.24588072858</v>
      </c>
      <c r="O63" s="119"/>
      <c r="P63" s="135"/>
    </row>
    <row r="64" ht="96.75" hidden="1" customHeight="1" spans="1:16">
      <c r="A64" s="58"/>
      <c r="B64" s="65" t="s">
        <v>84</v>
      </c>
      <c r="C64" s="84" t="s">
        <v>71</v>
      </c>
      <c r="D64" s="67" t="e">
        <v>#DIV/0!</v>
      </c>
      <c r="E64" s="68"/>
      <c r="F64" s="69" t="e">
        <v>#DIV/0!</v>
      </c>
      <c r="G64" s="70"/>
      <c r="H64" s="71" t="e">
        <v>#DIV/0!</v>
      </c>
      <c r="I64" s="131"/>
      <c r="J64" s="122" t="e">
        <v>#DIV/0!</v>
      </c>
      <c r="K64" s="131"/>
      <c r="L64" s="128" t="e">
        <f t="shared" si="1"/>
        <v>#DIV/0!</v>
      </c>
      <c r="M64" s="123">
        <f>'[1]Адміністративні 2024-25 '!G9</f>
        <v>210.508194428666</v>
      </c>
      <c r="O64" s="119"/>
      <c r="P64" s="135"/>
    </row>
    <row r="65" ht="95.25" hidden="1" customHeight="1" spans="1:16">
      <c r="A65" s="58"/>
      <c r="B65" s="65" t="s">
        <v>87</v>
      </c>
      <c r="C65" s="84" t="s">
        <v>71</v>
      </c>
      <c r="D65" s="67">
        <v>47.6361600251229</v>
      </c>
      <c r="E65" s="72" t="e">
        <v>#DIV/0!</v>
      </c>
      <c r="F65" s="73" t="e">
        <v>#DIV/0!</v>
      </c>
      <c r="G65" s="74" t="e">
        <v>#DIV/0!</v>
      </c>
      <c r="H65" s="67" t="e">
        <v>#DIV/0!</v>
      </c>
      <c r="I65" s="72" t="e">
        <v>#DIV/0!</v>
      </c>
      <c r="J65" s="73" t="e">
        <v>#DIV/0!</v>
      </c>
      <c r="K65" s="72" t="e">
        <v>#DIV/0!</v>
      </c>
      <c r="L65" s="132" t="e">
        <f t="shared" si="1"/>
        <v>#DIV/0!</v>
      </c>
      <c r="M65" s="134">
        <f>M66+M67</f>
        <v>116.996451227207</v>
      </c>
      <c r="O65" s="119"/>
      <c r="P65" s="135"/>
    </row>
    <row r="66" ht="74.25" hidden="1" customHeight="1" spans="1:16">
      <c r="A66" s="58"/>
      <c r="B66" s="65" t="s">
        <v>83</v>
      </c>
      <c r="C66" s="84" t="s">
        <v>71</v>
      </c>
      <c r="D66" s="67">
        <v>20.2796967094665</v>
      </c>
      <c r="E66" s="68"/>
      <c r="F66" s="69" t="e">
        <v>#DIV/0!</v>
      </c>
      <c r="G66" s="70"/>
      <c r="H66" s="71" t="e">
        <v>#DIV/0!</v>
      </c>
      <c r="I66" s="131"/>
      <c r="J66" s="122" t="e">
        <v>#DIV/0!</v>
      </c>
      <c r="K66" s="131"/>
      <c r="L66" s="128" t="e">
        <f t="shared" si="1"/>
        <v>#DIV/0!</v>
      </c>
      <c r="M66" s="123">
        <f>'[1]Загальновиробничі 2024-25 '!H33</f>
        <v>49.807804527492</v>
      </c>
      <c r="O66" s="119"/>
      <c r="P66" s="135"/>
    </row>
    <row r="67" ht="66" hidden="1" customHeight="1" spans="1:16">
      <c r="A67" s="58"/>
      <c r="B67" s="65" t="s">
        <v>84</v>
      </c>
      <c r="C67" s="84" t="s">
        <v>71</v>
      </c>
      <c r="D67" s="67">
        <v>27.3564633156564</v>
      </c>
      <c r="E67" s="68"/>
      <c r="F67" s="69" t="e">
        <v>#DIV/0!</v>
      </c>
      <c r="G67" s="70"/>
      <c r="H67" s="71" t="e">
        <v>#DIV/0!</v>
      </c>
      <c r="I67" s="131"/>
      <c r="J67" s="122" t="e">
        <v>#DIV/0!</v>
      </c>
      <c r="K67" s="131"/>
      <c r="L67" s="128" t="e">
        <f t="shared" si="1"/>
        <v>#DIV/0!</v>
      </c>
      <c r="M67" s="123">
        <f>'[1]Адміністративні 2024-25 '!G27</f>
        <v>67.1886466997151</v>
      </c>
      <c r="O67" s="119"/>
      <c r="P67" s="135"/>
    </row>
    <row r="68" ht="134.25" hidden="1" customHeight="1" spans="1:16">
      <c r="A68" s="58"/>
      <c r="B68" s="65" t="s">
        <v>88</v>
      </c>
      <c r="C68" s="84" t="s">
        <v>71</v>
      </c>
      <c r="D68" s="67" t="e">
        <v>#DIV/0!</v>
      </c>
      <c r="E68" s="68" t="e">
        <v>#DIV/0!</v>
      </c>
      <c r="F68" s="69" t="e">
        <v>#DIV/0!</v>
      </c>
      <c r="G68" s="70" t="e">
        <v>#DIV/0!</v>
      </c>
      <c r="H68" s="71" t="e">
        <v>#DIV/0!</v>
      </c>
      <c r="I68" s="131" t="e">
        <v>#DIV/0!</v>
      </c>
      <c r="J68" s="122" t="e">
        <v>#DIV/0!</v>
      </c>
      <c r="K68" s="131" t="e">
        <v>#DIV/0!</v>
      </c>
      <c r="L68" s="276" t="e">
        <f t="shared" si="1"/>
        <v>#DIV/0!</v>
      </c>
      <c r="M68" s="133">
        <f>'[1]Загальновиробничі 2024-25 '!H20-'[1]Загальновиробничі 2024-25 '!H33-'[1]Загальновиробничі 2024-25 '!H36</f>
        <v>1174.24583592619</v>
      </c>
      <c r="O68" s="119"/>
      <c r="P68" s="135"/>
    </row>
    <row r="69" ht="0.75" hidden="1" customHeight="1" spans="1:16">
      <c r="A69" s="58"/>
      <c r="B69" s="65" t="s">
        <v>89</v>
      </c>
      <c r="C69" s="84" t="s">
        <v>71</v>
      </c>
      <c r="D69" s="67" t="e">
        <v>#DIV/0!</v>
      </c>
      <c r="E69" s="72" t="e">
        <v>#DIV/0!</v>
      </c>
      <c r="F69" s="73" t="e">
        <v>#DIV/0!</v>
      </c>
      <c r="G69" s="74" t="e">
        <v>#DIV/0!</v>
      </c>
      <c r="H69" s="67" t="e">
        <v>#DIV/0!</v>
      </c>
      <c r="I69" s="72" t="e">
        <v>#DIV/0!</v>
      </c>
      <c r="J69" s="73" t="e">
        <v>#DIV/0!</v>
      </c>
      <c r="K69" s="72" t="e">
        <v>#DIV/0!</v>
      </c>
      <c r="L69" s="277" t="e">
        <f t="shared" si="1"/>
        <v>#DIV/0!</v>
      </c>
      <c r="M69" s="134">
        <f>SUM(M70:M72)</f>
        <v>4.8</v>
      </c>
      <c r="O69" s="119"/>
      <c r="P69" s="135"/>
    </row>
    <row r="70" ht="96" hidden="1" customHeight="1" spans="1:16">
      <c r="A70" s="58"/>
      <c r="B70" s="65" t="s">
        <v>90</v>
      </c>
      <c r="C70" s="84" t="s">
        <v>71</v>
      </c>
      <c r="D70" s="67" t="e">
        <v>#DIV/0!</v>
      </c>
      <c r="E70" s="68"/>
      <c r="F70" s="69" t="e">
        <v>#DIV/0!</v>
      </c>
      <c r="G70" s="70"/>
      <c r="H70" s="71" t="e">
        <v>#DIV/0!</v>
      </c>
      <c r="I70" s="131"/>
      <c r="J70" s="122" t="e">
        <v>#DIV/0!</v>
      </c>
      <c r="K70" s="131"/>
      <c r="L70" s="278" t="e">
        <f t="shared" si="1"/>
        <v>#DIV/0!</v>
      </c>
      <c r="M70" s="123">
        <f>'[1]Прямі ВИР 2024-25'!C17</f>
        <v>2.4</v>
      </c>
      <c r="O70" s="119"/>
      <c r="P70" s="135"/>
    </row>
    <row r="71" ht="52.5" hidden="1" customHeight="1" spans="1:16">
      <c r="A71" s="58"/>
      <c r="B71" s="65" t="s">
        <v>91</v>
      </c>
      <c r="C71" s="84" t="s">
        <v>71</v>
      </c>
      <c r="D71" s="67" t="e">
        <v>#DIV/0!</v>
      </c>
      <c r="E71" s="68"/>
      <c r="F71" s="69" t="e">
        <v>#DIV/0!</v>
      </c>
      <c r="G71" s="70"/>
      <c r="H71" s="71" t="e">
        <v>#DIV/0!</v>
      </c>
      <c r="I71" s="131"/>
      <c r="J71" s="122" t="e">
        <v>#DIV/0!</v>
      </c>
      <c r="K71" s="131"/>
      <c r="L71" s="278" t="e">
        <f t="shared" si="1"/>
        <v>#DIV/0!</v>
      </c>
      <c r="M71" s="123">
        <f>'[1]Прямі ТРАНСП 2024-25'!C17</f>
        <v>2.4</v>
      </c>
      <c r="O71" s="119"/>
      <c r="P71" s="135"/>
    </row>
    <row r="72" ht="77.25" hidden="1" customHeight="1" spans="1:16">
      <c r="A72" s="58"/>
      <c r="B72" s="65" t="s">
        <v>83</v>
      </c>
      <c r="C72" s="84" t="s">
        <v>71</v>
      </c>
      <c r="D72" s="67">
        <v>0</v>
      </c>
      <c r="E72" s="68"/>
      <c r="F72" s="69" t="e">
        <v>#DIV/0!</v>
      </c>
      <c r="G72" s="70"/>
      <c r="H72" s="71" t="e">
        <v>#DIV/0!</v>
      </c>
      <c r="I72" s="131"/>
      <c r="J72" s="122" t="e">
        <v>#DIV/0!</v>
      </c>
      <c r="K72" s="131"/>
      <c r="L72" s="278" t="e">
        <f t="shared" si="1"/>
        <v>#DIV/0!</v>
      </c>
      <c r="M72" s="123">
        <v>0</v>
      </c>
      <c r="O72" s="119"/>
      <c r="P72" s="135"/>
    </row>
    <row r="73" ht="93.75" hidden="1" customHeight="1" spans="1:16">
      <c r="A73" s="58"/>
      <c r="B73" s="65" t="s">
        <v>92</v>
      </c>
      <c r="C73" s="84" t="s">
        <v>71</v>
      </c>
      <c r="D73" s="67" t="e">
        <v>#DIV/0!</v>
      </c>
      <c r="E73" s="68" t="e">
        <v>#DIV/0!</v>
      </c>
      <c r="F73" s="69" t="e">
        <v>#DIV/0!</v>
      </c>
      <c r="G73" s="70" t="e">
        <v>#DIV/0!</v>
      </c>
      <c r="H73" s="71" t="e">
        <v>#DIV/0!</v>
      </c>
      <c r="I73" s="131" t="e">
        <v>#DIV/0!</v>
      </c>
      <c r="J73" s="122" t="e">
        <v>#DIV/0!</v>
      </c>
      <c r="K73" s="131" t="e">
        <v>#DIV/0!</v>
      </c>
      <c r="L73" s="276" t="e">
        <f t="shared" si="1"/>
        <v>#DIV/0!</v>
      </c>
      <c r="M73" s="133">
        <f>'[1]ПРЯМІ ПОСТАЧ 2024-25'!D7+'[1]Адміністративні 2024-25 '!G11</f>
        <v>43.4501600996446</v>
      </c>
      <c r="O73" s="119"/>
      <c r="P73" s="135"/>
    </row>
    <row r="74" ht="39.75" hidden="1" customHeight="1" spans="1:16">
      <c r="A74" s="58"/>
      <c r="B74" s="65" t="s">
        <v>93</v>
      </c>
      <c r="C74" s="84" t="s">
        <v>71</v>
      </c>
      <c r="D74" s="67" t="e">
        <v>#DIV/0!</v>
      </c>
      <c r="E74" s="68" t="e">
        <v>#DIV/0!</v>
      </c>
      <c r="F74" s="69" t="e">
        <v>#DIV/0!</v>
      </c>
      <c r="G74" s="70" t="e">
        <v>#DIV/0!</v>
      </c>
      <c r="H74" s="71" t="e">
        <v>#DIV/0!</v>
      </c>
      <c r="I74" s="131" t="e">
        <v>#DIV/0!</v>
      </c>
      <c r="J74" s="122" t="e">
        <v>#DIV/0!</v>
      </c>
      <c r="K74" s="131" t="e">
        <v>#DIV/0!</v>
      </c>
      <c r="L74" s="276" t="e">
        <f t="shared" si="1"/>
        <v>#DIV/0!</v>
      </c>
      <c r="M74" s="133">
        <f>'[1]ПРЯМІ ПОСТАЧ 2024-25'!D17+'[1]Адміністративні 2024-25 '!G21+'[1]Загальновиробничі 2024-25 '!H19</f>
        <v>26.1201468937099</v>
      </c>
      <c r="O74" s="119"/>
      <c r="P74" s="135"/>
    </row>
    <row r="75" ht="43.5" hidden="1" customHeight="1" spans="1:16">
      <c r="A75" s="58"/>
      <c r="B75" s="65" t="s">
        <v>94</v>
      </c>
      <c r="C75" s="84" t="s">
        <v>71</v>
      </c>
      <c r="D75" s="67" t="e">
        <v>#DIV/0!</v>
      </c>
      <c r="E75" s="68" t="e">
        <v>#DIV/0!</v>
      </c>
      <c r="F75" s="69" t="e">
        <v>#DIV/0!</v>
      </c>
      <c r="G75" s="70" t="e">
        <v>#DIV/0!</v>
      </c>
      <c r="H75" s="71" t="e">
        <v>#DIV/0!</v>
      </c>
      <c r="I75" s="131" t="e">
        <v>#DIV/0!</v>
      </c>
      <c r="J75" s="122" t="e">
        <v>#DIV/0!</v>
      </c>
      <c r="K75" s="131" t="e">
        <v>#DIV/0!</v>
      </c>
      <c r="L75" s="276" t="e">
        <f t="shared" si="1"/>
        <v>#DIV/0!</v>
      </c>
      <c r="M75" s="133">
        <f>'[1]ПРЯМІ ПОСТАЧ 2024-25'!D18+'[1]ПРЯМІ ПОСТАЧ 2024-25'!D20+'[1]ПРЯМІ ПОСТАЧ 2024-25'!D23+'[1]Адміністративні 2024-25 '!G22+'[1]Адміністративні 2024-25 '!G23+'[1]Адміністративні 2024-25 '!G24+'[1]Адміністративні 2024-25 '!G25+'[1]Адміністративні 2024-25 '!G26+'[1]Адміністративні 2024-25 '!G28+'[1]Адміністративні 2024-25 '!G29+'[1]Загальновиробничі 2024-25 '!H17+'[1]Загальновиробничі 2024-25 '!H40+'[1]Загальновиробничі 2024-25 '!H41</f>
        <v>491.701260354736</v>
      </c>
      <c r="O75" s="119"/>
      <c r="P75" s="135"/>
    </row>
    <row r="76" ht="42" hidden="1" customHeight="1" spans="1:16">
      <c r="A76" s="58"/>
      <c r="B76" s="85" t="s">
        <v>95</v>
      </c>
      <c r="C76" s="84" t="s">
        <v>71</v>
      </c>
      <c r="D76" s="67" t="e">
        <v>#DIV/0!</v>
      </c>
      <c r="E76" s="68" t="e">
        <v>#DIV/0!</v>
      </c>
      <c r="F76" s="69" t="e">
        <v>#DIV/0!</v>
      </c>
      <c r="G76" s="70" t="e">
        <v>#DIV/0!</v>
      </c>
      <c r="H76" s="71" t="e">
        <v>#DIV/0!</v>
      </c>
      <c r="I76" s="131" t="e">
        <v>#DIV/0!</v>
      </c>
      <c r="J76" s="122" t="e">
        <v>#DIV/0!</v>
      </c>
      <c r="K76" s="131" t="e">
        <v>#DIV/0!</v>
      </c>
      <c r="L76" s="278" t="e">
        <f t="shared" si="1"/>
        <v>#DIV/0!</v>
      </c>
      <c r="M76" s="123">
        <f>'[1]Адміністративні 2024-25 '!G26</f>
        <v>105.079095378228</v>
      </c>
      <c r="O76" s="119"/>
      <c r="P76" s="135"/>
    </row>
    <row r="77" ht="51" hidden="1" customHeight="1" spans="1:16">
      <c r="A77" s="58"/>
      <c r="B77" s="141" t="s">
        <v>96</v>
      </c>
      <c r="C77" s="84" t="s">
        <v>71</v>
      </c>
      <c r="D77" s="67" t="e">
        <v>#DIV/0!</v>
      </c>
      <c r="E77" s="68" t="e">
        <v>#DIV/0!</v>
      </c>
      <c r="F77" s="69" t="e">
        <v>#DIV/0!</v>
      </c>
      <c r="G77" s="70" t="e">
        <v>#DIV/0!</v>
      </c>
      <c r="H77" s="71" t="e">
        <v>#DIV/0!</v>
      </c>
      <c r="I77" s="131" t="e">
        <v>#DIV/0!</v>
      </c>
      <c r="J77" s="122" t="e">
        <v>#DIV/0!</v>
      </c>
      <c r="K77" s="131" t="e">
        <v>#DIV/0!</v>
      </c>
      <c r="L77" s="278" t="e">
        <f t="shared" si="1"/>
        <v>#DIV/0!</v>
      </c>
      <c r="M77" s="123">
        <f>'[1]Адміністративні 2024-25 '!G23</f>
        <v>54.7592113978582</v>
      </c>
      <c r="O77" s="119"/>
      <c r="P77" s="135"/>
    </row>
    <row r="78" ht="54" hidden="1" customHeight="1" spans="1:16">
      <c r="A78" s="58"/>
      <c r="B78" s="85" t="s">
        <v>97</v>
      </c>
      <c r="C78" s="84" t="s">
        <v>71</v>
      </c>
      <c r="D78" s="67" t="e">
        <v>#DIV/0!</v>
      </c>
      <c r="E78" s="68" t="e">
        <v>#DIV/0!</v>
      </c>
      <c r="F78" s="69" t="e">
        <v>#DIV/0!</v>
      </c>
      <c r="G78" s="70" t="e">
        <v>#DIV/0!</v>
      </c>
      <c r="H78" s="71" t="e">
        <v>#DIV/0!</v>
      </c>
      <c r="I78" s="131" t="e">
        <v>#DIV/0!</v>
      </c>
      <c r="J78" s="122" t="e">
        <v>#DIV/0!</v>
      </c>
      <c r="K78" s="131" t="e">
        <v>#DIV/0!</v>
      </c>
      <c r="L78" s="278" t="e">
        <f t="shared" si="1"/>
        <v>#DIV/0!</v>
      </c>
      <c r="M78" s="123">
        <f>'[1]Адміністративні 2024-25 '!G22</f>
        <v>9.79119412767682</v>
      </c>
      <c r="O78" s="119"/>
      <c r="P78" s="135"/>
    </row>
    <row r="79" ht="61.5" hidden="1" customHeight="1" spans="1:16">
      <c r="A79" s="58"/>
      <c r="B79" s="85" t="s">
        <v>98</v>
      </c>
      <c r="C79" s="84" t="s">
        <v>71</v>
      </c>
      <c r="D79" s="67" t="e">
        <v>#DIV/0!</v>
      </c>
      <c r="E79" s="68" t="e">
        <v>#DIV/0!</v>
      </c>
      <c r="F79" s="69" t="e">
        <v>#DIV/0!</v>
      </c>
      <c r="G79" s="70" t="e">
        <v>#DIV/0!</v>
      </c>
      <c r="H79" s="71" t="e">
        <v>#DIV/0!</v>
      </c>
      <c r="I79" s="131" t="e">
        <v>#DIV/0!</v>
      </c>
      <c r="J79" s="122" t="e">
        <v>#DIV/0!</v>
      </c>
      <c r="K79" s="131" t="e">
        <v>#DIV/0!</v>
      </c>
      <c r="L79" s="278" t="e">
        <f t="shared" si="1"/>
        <v>#DIV/0!</v>
      </c>
      <c r="M79" s="123">
        <f>'[1]Адміністративні 2024-25 '!G25</f>
        <v>3.96543362170911</v>
      </c>
      <c r="O79" s="119"/>
      <c r="P79" s="135"/>
    </row>
    <row r="80" ht="68.25" hidden="1" customHeight="1" spans="1:16">
      <c r="A80" s="58"/>
      <c r="B80" s="85" t="s">
        <v>99</v>
      </c>
      <c r="C80" s="84" t="s">
        <v>71</v>
      </c>
      <c r="D80" s="67" t="e">
        <v>#DIV/0!</v>
      </c>
      <c r="E80" s="68" t="e">
        <v>#DIV/0!</v>
      </c>
      <c r="F80" s="69" t="e">
        <v>#DIV/0!</v>
      </c>
      <c r="G80" s="70" t="e">
        <v>#DIV/0!</v>
      </c>
      <c r="H80" s="71" t="e">
        <v>#DIV/0!</v>
      </c>
      <c r="I80" s="131" t="e">
        <v>#DIV/0!</v>
      </c>
      <c r="J80" s="122" t="e">
        <v>#DIV/0!</v>
      </c>
      <c r="K80" s="131" t="e">
        <v>#DIV/0!</v>
      </c>
      <c r="L80" s="278" t="e">
        <f t="shared" si="1"/>
        <v>#DIV/0!</v>
      </c>
      <c r="M80" s="123">
        <f>M75-M76-M77-M78-M79</f>
        <v>318.106325829264</v>
      </c>
      <c r="O80" s="119"/>
      <c r="P80" s="135"/>
    </row>
    <row r="81" ht="77.25" hidden="1" customHeight="1" spans="1:16">
      <c r="A81" s="58"/>
      <c r="B81" s="85" t="s">
        <v>100</v>
      </c>
      <c r="C81" s="84" t="s">
        <v>71</v>
      </c>
      <c r="D81" s="67" t="e">
        <v>#DIV/0!</v>
      </c>
      <c r="E81" s="68" t="e">
        <v>#DIV/0!</v>
      </c>
      <c r="F81" s="69" t="e">
        <v>#DIV/0!</v>
      </c>
      <c r="G81" s="70" t="e">
        <v>#DIV/0!</v>
      </c>
      <c r="H81" s="71" t="e">
        <v>#DIV/0!</v>
      </c>
      <c r="I81" s="131" t="e">
        <v>#DIV/0!</v>
      </c>
      <c r="J81" s="122" t="e">
        <v>#DIV/0!</v>
      </c>
      <c r="K81" s="131" t="e">
        <v>#DIV/0!</v>
      </c>
      <c r="L81" s="278" t="e">
        <f t="shared" si="1"/>
        <v>#DIV/0!</v>
      </c>
      <c r="M81" s="123">
        <f>'[1]Загальновиробничі 2024-25 '!H40</f>
        <v>86.162508323556</v>
      </c>
      <c r="O81" s="119"/>
      <c r="P81" s="135"/>
    </row>
    <row r="82" ht="77.25" hidden="1" customHeight="1" spans="1:16">
      <c r="A82" s="58"/>
      <c r="B82" s="85" t="s">
        <v>101</v>
      </c>
      <c r="C82" s="84" t="s">
        <v>71</v>
      </c>
      <c r="D82" s="67" t="e">
        <v>#DIV/0!</v>
      </c>
      <c r="E82" s="68" t="e">
        <v>#DIV/0!</v>
      </c>
      <c r="F82" s="69" t="e">
        <v>#DIV/0!</v>
      </c>
      <c r="G82" s="70" t="e">
        <v>#DIV/0!</v>
      </c>
      <c r="H82" s="71" t="e">
        <v>#DIV/0!</v>
      </c>
      <c r="I82" s="131" t="e">
        <v>#DIV/0!</v>
      </c>
      <c r="J82" s="122" t="e">
        <v>#DIV/0!</v>
      </c>
      <c r="K82" s="131" t="e">
        <v>#DIV/0!</v>
      </c>
      <c r="L82" s="278" t="e">
        <f t="shared" si="1"/>
        <v>#DIV/0!</v>
      </c>
      <c r="M82" s="123">
        <f>'[1]Адміністративні 2024-25 '!G28</f>
        <v>29.3735823830305</v>
      </c>
      <c r="O82" s="119"/>
      <c r="P82" s="135"/>
    </row>
    <row r="83" ht="124.5" hidden="1" customHeight="1" spans="1:16">
      <c r="A83" s="58"/>
      <c r="B83" s="85" t="s">
        <v>102</v>
      </c>
      <c r="C83" s="84" t="s">
        <v>71</v>
      </c>
      <c r="D83" s="67" t="e">
        <v>#DIV/0!</v>
      </c>
      <c r="E83" s="68" t="e">
        <v>#DIV/0!</v>
      </c>
      <c r="F83" s="69" t="e">
        <v>#DIV/0!</v>
      </c>
      <c r="G83" s="70" t="e">
        <v>#DIV/0!</v>
      </c>
      <c r="H83" s="71" t="e">
        <v>#DIV/0!</v>
      </c>
      <c r="I83" s="131" t="e">
        <v>#DIV/0!</v>
      </c>
      <c r="J83" s="122" t="e">
        <v>#DIV/0!</v>
      </c>
      <c r="K83" s="131" t="e">
        <v>#DIV/0!</v>
      </c>
      <c r="L83" s="278" t="e">
        <f t="shared" si="1"/>
        <v>#DIV/0!</v>
      </c>
      <c r="M83" s="123">
        <f>'[1]Адміністративні 2024-25 '!G29</f>
        <v>37.1184169380228</v>
      </c>
      <c r="O83" s="119"/>
      <c r="P83" s="135"/>
    </row>
    <row r="84" ht="147" hidden="1" customHeight="1" spans="1:16">
      <c r="A84" s="58"/>
      <c r="B84" s="85" t="s">
        <v>103</v>
      </c>
      <c r="C84" s="84" t="s">
        <v>71</v>
      </c>
      <c r="D84" s="67" t="e">
        <v>#DIV/0!</v>
      </c>
      <c r="E84" s="68" t="e">
        <v>#DIV/0!</v>
      </c>
      <c r="F84" s="69" t="e">
        <v>#DIV/0!</v>
      </c>
      <c r="G84" s="70" t="e">
        <v>#DIV/0!</v>
      </c>
      <c r="H84" s="71" t="e">
        <v>#DIV/0!</v>
      </c>
      <c r="I84" s="131" t="e">
        <v>#DIV/0!</v>
      </c>
      <c r="J84" s="122" t="e">
        <v>#DIV/0!</v>
      </c>
      <c r="K84" s="131" t="e">
        <v>#DIV/0!</v>
      </c>
      <c r="L84" s="278" t="e">
        <f t="shared" si="1"/>
        <v>#DIV/0!</v>
      </c>
      <c r="M84" s="123">
        <f>'[1]ПРЯМІ ПОСТАЧ 2024-25'!D18+'[1]ПРЯМІ ПОСТАЧ 2024-25'!D23</f>
        <v>8.03</v>
      </c>
      <c r="O84" s="119"/>
      <c r="P84" s="135"/>
    </row>
    <row r="85" ht="0.75" customHeight="1" spans="1:16">
      <c r="A85" s="58"/>
      <c r="B85" s="85" t="s">
        <v>104</v>
      </c>
      <c r="C85" s="84" t="s">
        <v>71</v>
      </c>
      <c r="D85" s="67" t="e">
        <v>#DIV/0!</v>
      </c>
      <c r="E85" s="68" t="e">
        <v>#DIV/0!</v>
      </c>
      <c r="F85" s="69" t="e">
        <v>#DIV/0!</v>
      </c>
      <c r="G85" s="70" t="e">
        <v>#DIV/0!</v>
      </c>
      <c r="H85" s="71" t="e">
        <v>#DIV/0!</v>
      </c>
      <c r="I85" s="131" t="e">
        <v>#DIV/0!</v>
      </c>
      <c r="J85" s="122" t="e">
        <v>#DIV/0!</v>
      </c>
      <c r="K85" s="131" t="e">
        <v>#DIV/0!</v>
      </c>
      <c r="L85" s="278" t="e">
        <f t="shared" si="1"/>
        <v>#DIV/0!</v>
      </c>
      <c r="M85" s="123">
        <f>'[1]ПРЯМІ ПОСТАЧ 2024-25'!D20+'[1]Адміністративні 2024-25 '!G24</f>
        <v>68.6010006554347</v>
      </c>
      <c r="O85" s="119"/>
      <c r="P85" s="135"/>
    </row>
    <row r="86" ht="174.75" hidden="1" customHeight="1" spans="1:16">
      <c r="A86" s="58"/>
      <c r="B86" s="85"/>
      <c r="C86" s="84" t="s">
        <v>71</v>
      </c>
      <c r="D86" s="67"/>
      <c r="E86" s="68"/>
      <c r="F86" s="69"/>
      <c r="G86" s="70"/>
      <c r="H86" s="71"/>
      <c r="I86" s="131"/>
      <c r="J86" s="122"/>
      <c r="K86" s="131"/>
      <c r="L86" s="278"/>
      <c r="M86" s="123"/>
      <c r="O86" s="119"/>
      <c r="P86" s="135"/>
    </row>
    <row r="87" ht="148.5" hidden="1" customHeight="1" spans="1:16">
      <c r="A87" s="58"/>
      <c r="B87" s="85"/>
      <c r="C87" s="84" t="s">
        <v>71</v>
      </c>
      <c r="D87" s="67"/>
      <c r="E87" s="68"/>
      <c r="F87" s="69"/>
      <c r="G87" s="70"/>
      <c r="H87" s="71"/>
      <c r="I87" s="131"/>
      <c r="J87" s="122"/>
      <c r="K87" s="131"/>
      <c r="L87" s="278"/>
      <c r="M87" s="123"/>
      <c r="O87" s="119"/>
      <c r="P87" s="135"/>
    </row>
    <row r="88" ht="15.75" customHeight="1" spans="1:16">
      <c r="A88" s="142" t="s">
        <v>105</v>
      </c>
      <c r="B88" s="143" t="s">
        <v>106</v>
      </c>
      <c r="C88" s="84" t="s">
        <v>71</v>
      </c>
      <c r="D88" s="55">
        <v>442712.715000344</v>
      </c>
      <c r="E88" s="47"/>
      <c r="F88" s="56">
        <v>442712.715000344</v>
      </c>
      <c r="G88" s="50"/>
      <c r="H88" s="57">
        <v>442712.715000344</v>
      </c>
      <c r="I88" s="50"/>
      <c r="J88" s="57">
        <v>442712.715000344</v>
      </c>
      <c r="K88" s="50"/>
      <c r="L88" s="278"/>
      <c r="M88" s="123"/>
      <c r="O88" s="119"/>
      <c r="P88" s="135"/>
    </row>
    <row r="89" ht="18.75" customHeight="1" spans="1:13">
      <c r="A89" s="52" t="s">
        <v>107</v>
      </c>
      <c r="B89" s="144" t="s">
        <v>108</v>
      </c>
      <c r="C89" s="84" t="s">
        <v>71</v>
      </c>
      <c r="D89" s="55">
        <v>0</v>
      </c>
      <c r="E89" s="47"/>
      <c r="F89" s="55">
        <v>0</v>
      </c>
      <c r="G89" s="47"/>
      <c r="H89" s="55">
        <v>0</v>
      </c>
      <c r="I89" s="47"/>
      <c r="J89" s="55">
        <v>0</v>
      </c>
      <c r="K89" s="47"/>
      <c r="L89" s="279"/>
      <c r="M89" s="280"/>
    </row>
    <row r="90" ht="17.25" customHeight="1" spans="1:13">
      <c r="A90" s="145" t="s">
        <v>109</v>
      </c>
      <c r="B90" s="146" t="s">
        <v>110</v>
      </c>
      <c r="C90" s="147" t="s">
        <v>71</v>
      </c>
      <c r="D90" s="148">
        <v>32989.4595812645</v>
      </c>
      <c r="E90" s="35"/>
      <c r="F90" s="148">
        <v>50144.563724225</v>
      </c>
      <c r="G90" s="35"/>
      <c r="H90" s="148">
        <v>50144.563724225</v>
      </c>
      <c r="I90" s="35"/>
      <c r="J90" s="148">
        <v>50144.563724225</v>
      </c>
      <c r="K90" s="35"/>
      <c r="L90" s="281"/>
      <c r="M90" s="279"/>
    </row>
    <row r="91" ht="33.75" customHeight="1" spans="1:13">
      <c r="A91" s="37" t="s">
        <v>111</v>
      </c>
      <c r="B91" s="38"/>
      <c r="C91" s="38"/>
      <c r="D91" s="38"/>
      <c r="E91" s="38"/>
      <c r="F91" s="38"/>
      <c r="G91" s="38"/>
      <c r="H91" s="38"/>
      <c r="I91" s="38"/>
      <c r="J91" s="38"/>
      <c r="K91" s="106"/>
      <c r="L91" s="281"/>
      <c r="M91" s="104"/>
    </row>
    <row r="92" ht="33" customHeight="1" spans="1:15">
      <c r="A92" s="149" t="s">
        <v>112</v>
      </c>
      <c r="B92" s="150" t="s">
        <v>113</v>
      </c>
      <c r="C92" s="41" t="s">
        <v>25</v>
      </c>
      <c r="D92" s="151">
        <v>8370.88701498786</v>
      </c>
      <c r="E92" s="152"/>
      <c r="F92" s="153">
        <v>11826.5678186302</v>
      </c>
      <c r="G92" s="154"/>
      <c r="H92" s="151">
        <v>351.498326598573</v>
      </c>
      <c r="I92" s="152"/>
      <c r="J92" s="153">
        <v>10.3042161331326</v>
      </c>
      <c r="K92" s="152"/>
      <c r="L92" s="281"/>
      <c r="M92" s="105"/>
      <c r="N92" s="282"/>
      <c r="O92" s="282"/>
    </row>
    <row r="93" ht="19.5" customHeight="1" spans="1:13">
      <c r="A93" s="155" t="s">
        <v>114</v>
      </c>
      <c r="B93" s="156" t="s">
        <v>27</v>
      </c>
      <c r="C93" s="45" t="s">
        <v>25</v>
      </c>
      <c r="D93" s="157">
        <v>0</v>
      </c>
      <c r="E93" s="158"/>
      <c r="F93" s="159">
        <v>0</v>
      </c>
      <c r="G93" s="160"/>
      <c r="H93" s="157">
        <v>0</v>
      </c>
      <c r="I93" s="158"/>
      <c r="J93" s="159">
        <v>0</v>
      </c>
      <c r="K93" s="158"/>
      <c r="L93" s="281"/>
      <c r="M93" s="104"/>
    </row>
    <row r="94" ht="42.75" hidden="1" customHeight="1" spans="1:13">
      <c r="A94" s="161"/>
      <c r="B94" s="162" t="s">
        <v>115</v>
      </c>
      <c r="C94" s="163"/>
      <c r="D94" s="164"/>
      <c r="E94" s="165"/>
      <c r="F94" s="166"/>
      <c r="G94" s="167"/>
      <c r="H94" s="164"/>
      <c r="I94" s="165"/>
      <c r="J94" s="166"/>
      <c r="K94" s="165"/>
      <c r="L94" s="281"/>
      <c r="M94" s="104"/>
    </row>
    <row r="95" ht="26.25" customHeight="1" spans="1:14">
      <c r="A95" s="168" t="s">
        <v>116</v>
      </c>
      <c r="B95" s="156" t="s">
        <v>29</v>
      </c>
      <c r="C95" s="45" t="s">
        <v>25</v>
      </c>
      <c r="D95" s="49">
        <v>8370.88701498786</v>
      </c>
      <c r="E95" s="169"/>
      <c r="F95" s="170">
        <v>11826.5678186302</v>
      </c>
      <c r="G95" s="171"/>
      <c r="H95" s="49">
        <v>351.498326598573</v>
      </c>
      <c r="I95" s="169"/>
      <c r="J95" s="170">
        <v>10.3042161331326</v>
      </c>
      <c r="K95" s="169"/>
      <c r="L95" s="281"/>
      <c r="M95" s="281"/>
      <c r="N95" s="283"/>
    </row>
    <row r="96" ht="33" customHeight="1" spans="1:15">
      <c r="A96" s="168" t="s">
        <v>117</v>
      </c>
      <c r="B96" s="156" t="s">
        <v>118</v>
      </c>
      <c r="C96" s="45" t="s">
        <v>25</v>
      </c>
      <c r="D96" s="49">
        <v>8048.92982210371</v>
      </c>
      <c r="E96" s="169"/>
      <c r="F96" s="170">
        <v>11371.699825606</v>
      </c>
      <c r="G96" s="171"/>
      <c r="H96" s="51">
        <v>337.979160190936</v>
      </c>
      <c r="I96" s="169"/>
      <c r="J96" s="284">
        <v>9.9079001280121</v>
      </c>
      <c r="K96" s="169"/>
      <c r="L96" s="281"/>
      <c r="M96" s="285"/>
      <c r="N96" s="283"/>
      <c r="O96" s="286"/>
    </row>
    <row r="97" ht="35.25" customHeight="1" spans="1:14">
      <c r="A97" s="172" t="s">
        <v>119</v>
      </c>
      <c r="B97" s="156" t="s">
        <v>120</v>
      </c>
      <c r="C97" s="45" t="s">
        <v>25</v>
      </c>
      <c r="D97" s="49">
        <v>0</v>
      </c>
      <c r="E97" s="169"/>
      <c r="F97" s="49">
        <v>0</v>
      </c>
      <c r="G97" s="169"/>
      <c r="H97" s="49">
        <v>0</v>
      </c>
      <c r="I97" s="169"/>
      <c r="J97" s="49">
        <v>0</v>
      </c>
      <c r="K97" s="169"/>
      <c r="L97" s="281"/>
      <c r="M97" s="281"/>
      <c r="N97" s="283"/>
    </row>
    <row r="98" ht="50.25" customHeight="1" spans="1:14">
      <c r="A98" s="172" t="s">
        <v>121</v>
      </c>
      <c r="B98" s="156" t="s">
        <v>122</v>
      </c>
      <c r="C98" s="45" t="s">
        <v>25</v>
      </c>
      <c r="D98" s="173">
        <v>8048.92982210371</v>
      </c>
      <c r="E98" s="174"/>
      <c r="F98" s="175">
        <v>11371.699825606</v>
      </c>
      <c r="G98" s="176"/>
      <c r="H98" s="173">
        <v>337.979160190936</v>
      </c>
      <c r="I98" s="174"/>
      <c r="J98" s="175">
        <v>9.9079001280121</v>
      </c>
      <c r="K98" s="174"/>
      <c r="L98" s="281"/>
      <c r="M98" s="281"/>
      <c r="N98" s="109"/>
    </row>
    <row r="99" ht="26.25" customHeight="1" spans="1:15">
      <c r="A99" s="177" t="s">
        <v>123</v>
      </c>
      <c r="B99" s="178" t="s">
        <v>47</v>
      </c>
      <c r="C99" s="45" t="s">
        <v>25</v>
      </c>
      <c r="D99" s="179">
        <v>0</v>
      </c>
      <c r="E99" s="180"/>
      <c r="F99" s="181">
        <v>0</v>
      </c>
      <c r="G99" s="171"/>
      <c r="H99" s="182">
        <v>0</v>
      </c>
      <c r="I99" s="169"/>
      <c r="J99" s="287">
        <v>0</v>
      </c>
      <c r="K99" s="169"/>
      <c r="L99" s="281"/>
      <c r="M99" s="288"/>
      <c r="N99" s="289"/>
      <c r="O99" s="119"/>
    </row>
    <row r="100" ht="50.25" customHeight="1" spans="1:15">
      <c r="A100" s="177" t="s">
        <v>124</v>
      </c>
      <c r="B100" s="178" t="s">
        <v>125</v>
      </c>
      <c r="C100" s="45" t="s">
        <v>25</v>
      </c>
      <c r="D100" s="179">
        <v>321.957192884148</v>
      </c>
      <c r="E100" s="183"/>
      <c r="F100" s="184">
        <v>454.86799302424</v>
      </c>
      <c r="G100" s="185"/>
      <c r="H100" s="179">
        <v>13.5191664076374</v>
      </c>
      <c r="I100" s="183"/>
      <c r="J100" s="184">
        <v>0.396316005120484</v>
      </c>
      <c r="K100" s="183"/>
      <c r="L100" s="290"/>
      <c r="M100" s="291"/>
      <c r="N100" s="292"/>
      <c r="O100" s="119"/>
    </row>
    <row r="101" ht="32.25" customHeight="1" spans="1:15">
      <c r="A101" s="172" t="s">
        <v>126</v>
      </c>
      <c r="B101" s="186" t="s">
        <v>127</v>
      </c>
      <c r="C101" s="77" t="s">
        <v>63</v>
      </c>
      <c r="D101" s="187">
        <v>0</v>
      </c>
      <c r="E101" s="188"/>
      <c r="F101" s="189">
        <v>0</v>
      </c>
      <c r="G101" s="190"/>
      <c r="H101" s="187">
        <v>0</v>
      </c>
      <c r="I101" s="188"/>
      <c r="J101" s="189">
        <v>0</v>
      </c>
      <c r="K101" s="188"/>
      <c r="L101" s="293"/>
      <c r="M101" s="293"/>
      <c r="O101" s="103"/>
    </row>
    <row r="102" ht="66.75" customHeight="1" spans="1:15">
      <c r="A102" s="172" t="s">
        <v>128</v>
      </c>
      <c r="B102" s="191" t="s">
        <v>129</v>
      </c>
      <c r="C102" s="82" t="s">
        <v>71</v>
      </c>
      <c r="D102" s="192">
        <v>162149.862666438</v>
      </c>
      <c r="E102" s="193"/>
      <c r="F102" s="194">
        <v>162149.862666438</v>
      </c>
      <c r="G102" s="195"/>
      <c r="H102" s="192">
        <v>162149.862666438</v>
      </c>
      <c r="I102" s="193"/>
      <c r="J102" s="194">
        <v>162149.862666438</v>
      </c>
      <c r="K102" s="193"/>
      <c r="L102" s="293"/>
      <c r="M102" s="293"/>
      <c r="O102" s="103"/>
    </row>
    <row r="103" ht="17.25" customHeight="1" spans="1:15">
      <c r="A103" s="177" t="s">
        <v>130</v>
      </c>
      <c r="B103" s="196" t="s">
        <v>106</v>
      </c>
      <c r="C103" s="84" t="s">
        <v>71</v>
      </c>
      <c r="D103" s="197">
        <v>155913.32948696</v>
      </c>
      <c r="E103" s="198"/>
      <c r="F103" s="199">
        <v>155913.32948696</v>
      </c>
      <c r="G103" s="200"/>
      <c r="H103" s="197">
        <v>155913.32948696</v>
      </c>
      <c r="I103" s="198"/>
      <c r="J103" s="199">
        <v>155913.32948696</v>
      </c>
      <c r="K103" s="198"/>
      <c r="L103" s="293"/>
      <c r="M103" s="293"/>
      <c r="O103" s="103"/>
    </row>
    <row r="104" ht="18" customHeight="1" spans="1:15">
      <c r="A104" s="177" t="s">
        <v>131</v>
      </c>
      <c r="B104" s="201" t="s">
        <v>108</v>
      </c>
      <c r="C104" s="84" t="s">
        <v>71</v>
      </c>
      <c r="D104" s="197">
        <v>0</v>
      </c>
      <c r="E104" s="198"/>
      <c r="F104" s="199">
        <v>0</v>
      </c>
      <c r="G104" s="200"/>
      <c r="H104" s="197">
        <v>0</v>
      </c>
      <c r="I104" s="198"/>
      <c r="J104" s="199">
        <v>0</v>
      </c>
      <c r="K104" s="198"/>
      <c r="L104" s="293"/>
      <c r="M104" s="293"/>
      <c r="O104" s="103"/>
    </row>
    <row r="105" ht="17.25" customHeight="1" spans="1:15">
      <c r="A105" s="29" t="s">
        <v>132</v>
      </c>
      <c r="B105" s="202" t="s">
        <v>110</v>
      </c>
      <c r="C105" s="30" t="s">
        <v>71</v>
      </c>
      <c r="D105" s="203">
        <v>6236.53317947838</v>
      </c>
      <c r="E105" s="204"/>
      <c r="F105" s="205">
        <v>6236.53317947839</v>
      </c>
      <c r="G105" s="206"/>
      <c r="H105" s="203">
        <v>6236.53317947839</v>
      </c>
      <c r="I105" s="204"/>
      <c r="J105" s="205">
        <v>6236.53317947839</v>
      </c>
      <c r="K105" s="204"/>
      <c r="L105" s="293"/>
      <c r="M105" s="293"/>
      <c r="O105" s="103"/>
    </row>
    <row r="106" ht="42.75" customHeight="1" spans="1:11">
      <c r="A106" s="207" t="s">
        <v>133</v>
      </c>
      <c r="B106" s="208"/>
      <c r="C106" s="208"/>
      <c r="D106" s="208"/>
      <c r="E106" s="208"/>
      <c r="F106" s="208"/>
      <c r="G106" s="208"/>
      <c r="H106" s="208"/>
      <c r="I106" s="294"/>
      <c r="J106" s="294"/>
      <c r="K106" s="295"/>
    </row>
    <row r="107" ht="47.25" spans="1:15">
      <c r="A107" s="209" t="s">
        <v>134</v>
      </c>
      <c r="B107" s="150" t="s">
        <v>135</v>
      </c>
      <c r="C107" s="41" t="s">
        <v>25</v>
      </c>
      <c r="D107" s="210">
        <v>1431.72454766048</v>
      </c>
      <c r="E107" s="211"/>
      <c r="F107" s="212">
        <v>2022.77099549753</v>
      </c>
      <c r="G107" s="213"/>
      <c r="H107" s="210">
        <v>60.1189314527485</v>
      </c>
      <c r="I107" s="211"/>
      <c r="J107" s="212">
        <v>1.76239377688297</v>
      </c>
      <c r="K107" s="211"/>
      <c r="L107" s="113"/>
      <c r="N107" s="282"/>
      <c r="O107" s="282"/>
    </row>
    <row r="108" ht="31.5" spans="1:12">
      <c r="A108" s="214" t="s">
        <v>136</v>
      </c>
      <c r="B108" s="156" t="s">
        <v>27</v>
      </c>
      <c r="C108" s="45" t="s">
        <v>25</v>
      </c>
      <c r="D108" s="215">
        <v>0</v>
      </c>
      <c r="E108" s="216"/>
      <c r="F108" s="217">
        <v>0</v>
      </c>
      <c r="G108" s="218"/>
      <c r="H108" s="215">
        <v>0</v>
      </c>
      <c r="I108" s="216"/>
      <c r="J108" s="217">
        <v>0</v>
      </c>
      <c r="K108" s="216"/>
      <c r="L108" s="113"/>
    </row>
    <row r="109" ht="20.25" customHeight="1" spans="1:17">
      <c r="A109" s="219" t="s">
        <v>137</v>
      </c>
      <c r="B109" s="156" t="s">
        <v>29</v>
      </c>
      <c r="C109" s="45" t="s">
        <v>25</v>
      </c>
      <c r="D109" s="220">
        <v>1431.72454766048</v>
      </c>
      <c r="E109" s="221"/>
      <c r="F109" s="222">
        <v>2022.77099549753</v>
      </c>
      <c r="G109" s="223"/>
      <c r="H109" s="220">
        <v>60.1189314527485</v>
      </c>
      <c r="I109" s="221"/>
      <c r="J109" s="222">
        <v>1.76239377688297</v>
      </c>
      <c r="K109" s="221"/>
      <c r="L109" s="113"/>
      <c r="M109" s="135"/>
      <c r="Q109" s="300"/>
    </row>
    <row r="110" ht="31.5" spans="1:13">
      <c r="A110" s="224" t="s">
        <v>138</v>
      </c>
      <c r="B110" s="156" t="s">
        <v>139</v>
      </c>
      <c r="C110" s="45" t="s">
        <v>25</v>
      </c>
      <c r="D110" s="225">
        <v>1376.65821890431</v>
      </c>
      <c r="E110" s="226"/>
      <c r="F110" s="227">
        <v>1944.97211105532</v>
      </c>
      <c r="G110" s="228"/>
      <c r="H110" s="225">
        <v>57.806664858412</v>
      </c>
      <c r="I110" s="226"/>
      <c r="J110" s="227">
        <v>1.69460940084901</v>
      </c>
      <c r="K110" s="226"/>
      <c r="L110" s="113"/>
      <c r="M110" s="135"/>
    </row>
    <row r="111" ht="31.5" spans="1:13">
      <c r="A111" s="224" t="s">
        <v>140</v>
      </c>
      <c r="B111" s="156" t="s">
        <v>141</v>
      </c>
      <c r="C111" s="45" t="s">
        <v>25</v>
      </c>
      <c r="D111" s="225">
        <v>0</v>
      </c>
      <c r="E111" s="229"/>
      <c r="F111" s="227">
        <v>0</v>
      </c>
      <c r="G111" s="230"/>
      <c r="H111" s="225">
        <v>0</v>
      </c>
      <c r="I111" s="229"/>
      <c r="J111" s="227">
        <v>0</v>
      </c>
      <c r="K111" s="229"/>
      <c r="L111" s="113"/>
      <c r="M111" s="135"/>
    </row>
    <row r="112" ht="31.5" spans="1:11">
      <c r="A112" s="224" t="s">
        <v>142</v>
      </c>
      <c r="B112" s="156" t="s">
        <v>143</v>
      </c>
      <c r="C112" s="45" t="s">
        <v>25</v>
      </c>
      <c r="D112" s="220">
        <v>1376.65821890431</v>
      </c>
      <c r="E112" s="221"/>
      <c r="F112" s="222">
        <v>1944.97211105532</v>
      </c>
      <c r="G112" s="223"/>
      <c r="H112" s="220">
        <v>57.806664858412</v>
      </c>
      <c r="I112" s="221"/>
      <c r="J112" s="222">
        <v>1.69460940084901</v>
      </c>
      <c r="K112" s="221"/>
    </row>
    <row r="113" ht="15.75" spans="1:11">
      <c r="A113" s="231" t="s">
        <v>144</v>
      </c>
      <c r="B113" s="178" t="s">
        <v>47</v>
      </c>
      <c r="C113" s="54" t="s">
        <v>25</v>
      </c>
      <c r="D113" s="232">
        <v>0</v>
      </c>
      <c r="E113" s="233"/>
      <c r="F113" s="234">
        <v>0</v>
      </c>
      <c r="G113" s="235"/>
      <c r="H113" s="232">
        <v>0</v>
      </c>
      <c r="I113" s="233"/>
      <c r="J113" s="234">
        <v>0</v>
      </c>
      <c r="K113" s="233"/>
    </row>
    <row r="114" ht="47.25" spans="1:13">
      <c r="A114" s="236" t="s">
        <v>145</v>
      </c>
      <c r="B114" s="178" t="s">
        <v>125</v>
      </c>
      <c r="C114" s="54" t="s">
        <v>25</v>
      </c>
      <c r="D114" s="232">
        <v>55.0663287561722</v>
      </c>
      <c r="E114" s="233"/>
      <c r="F114" s="234">
        <v>77.7988844422128</v>
      </c>
      <c r="G114" s="235"/>
      <c r="H114" s="232">
        <v>2.31226659433648</v>
      </c>
      <c r="I114" s="233"/>
      <c r="J114" s="234">
        <v>0.0677843760339603</v>
      </c>
      <c r="K114" s="233"/>
      <c r="L114" s="113"/>
      <c r="M114" s="135"/>
    </row>
    <row r="115" ht="47.25" spans="1:11">
      <c r="A115" s="224" t="s">
        <v>146</v>
      </c>
      <c r="B115" s="186" t="s">
        <v>127</v>
      </c>
      <c r="C115" s="237" t="s">
        <v>63</v>
      </c>
      <c r="D115" s="238">
        <v>0</v>
      </c>
      <c r="E115" s="239"/>
      <c r="F115" s="240">
        <v>0</v>
      </c>
      <c r="G115" s="241"/>
      <c r="H115" s="238">
        <v>0</v>
      </c>
      <c r="I115" s="239"/>
      <c r="J115" s="240">
        <v>0</v>
      </c>
      <c r="K115" s="239"/>
    </row>
    <row r="116" ht="78.75" spans="1:13">
      <c r="A116" s="224" t="s">
        <v>147</v>
      </c>
      <c r="B116" s="191" t="s">
        <v>129</v>
      </c>
      <c r="C116" s="82" t="s">
        <v>71</v>
      </c>
      <c r="D116" s="242">
        <v>27733.4932801803</v>
      </c>
      <c r="E116" s="243"/>
      <c r="F116" s="244">
        <v>27733.4932801803</v>
      </c>
      <c r="G116" s="245"/>
      <c r="H116" s="242">
        <v>27733.4932801803</v>
      </c>
      <c r="I116" s="243"/>
      <c r="J116" s="244">
        <v>27733.4932801803</v>
      </c>
      <c r="K116" s="243"/>
      <c r="M116" s="296"/>
    </row>
    <row r="117" ht="15.75" customHeight="1" spans="1:11">
      <c r="A117" s="231" t="s">
        <v>148</v>
      </c>
      <c r="B117" s="196" t="s">
        <v>106</v>
      </c>
      <c r="C117" s="84" t="s">
        <v>71</v>
      </c>
      <c r="D117" s="232">
        <v>26666.8204617119</v>
      </c>
      <c r="E117" s="233"/>
      <c r="F117" s="234">
        <v>26666.8204617119</v>
      </c>
      <c r="G117" s="235"/>
      <c r="H117" s="232">
        <v>26666.8204617119</v>
      </c>
      <c r="I117" s="233"/>
      <c r="J117" s="234">
        <v>26666.8204617119</v>
      </c>
      <c r="K117" s="233"/>
    </row>
    <row r="118" ht="17.25" customHeight="1" spans="1:11">
      <c r="A118" s="231" t="s">
        <v>149</v>
      </c>
      <c r="B118" s="201" t="s">
        <v>108</v>
      </c>
      <c r="C118" s="84" t="s">
        <v>71</v>
      </c>
      <c r="D118" s="232">
        <v>0</v>
      </c>
      <c r="E118" s="233"/>
      <c r="F118" s="234">
        <v>0</v>
      </c>
      <c r="G118" s="235"/>
      <c r="H118" s="232">
        <v>0</v>
      </c>
      <c r="I118" s="233"/>
      <c r="J118" s="234">
        <v>0</v>
      </c>
      <c r="K118" s="233"/>
    </row>
    <row r="119" ht="17.25" customHeight="1" spans="1:11">
      <c r="A119" s="246" t="s">
        <v>150</v>
      </c>
      <c r="B119" s="202" t="s">
        <v>110</v>
      </c>
      <c r="C119" s="30" t="s">
        <v>71</v>
      </c>
      <c r="D119" s="247">
        <v>1066.67281846847</v>
      </c>
      <c r="E119" s="248"/>
      <c r="F119" s="249">
        <v>1066.67281846847</v>
      </c>
      <c r="G119" s="249"/>
      <c r="H119" s="247">
        <v>1066.67281846847</v>
      </c>
      <c r="I119" s="248"/>
      <c r="J119" s="249">
        <v>1066.67281846847</v>
      </c>
      <c r="K119" s="248"/>
    </row>
    <row r="120" ht="38.25" customHeight="1" spans="1:11">
      <c r="A120" s="250" t="s">
        <v>151</v>
      </c>
      <c r="B120" s="251"/>
      <c r="C120" s="251"/>
      <c r="D120" s="251"/>
      <c r="E120" s="251"/>
      <c r="F120" s="251"/>
      <c r="G120" s="251"/>
      <c r="H120" s="251"/>
      <c r="I120" s="251"/>
      <c r="J120" s="251"/>
      <c r="K120" s="297"/>
    </row>
    <row r="121" ht="63" spans="1:17">
      <c r="A121" s="252" t="s">
        <v>152</v>
      </c>
      <c r="B121" s="253" t="s">
        <v>153</v>
      </c>
      <c r="C121" s="254" t="s">
        <v>25</v>
      </c>
      <c r="D121" s="255">
        <v>54082.186591442</v>
      </c>
      <c r="E121" s="256"/>
      <c r="F121" s="255">
        <v>108940.323910077</v>
      </c>
      <c r="G121" s="257"/>
      <c r="H121" s="258">
        <v>3237.82369836642</v>
      </c>
      <c r="I121" s="256"/>
      <c r="J121" s="255">
        <v>94.9171949459906</v>
      </c>
      <c r="K121" s="256"/>
      <c r="L121" s="298"/>
      <c r="M121" s="109"/>
      <c r="N121" s="298"/>
      <c r="O121" s="299"/>
      <c r="P121" s="299"/>
      <c r="Q121" s="103"/>
    </row>
    <row r="122" ht="31.5" spans="1:16">
      <c r="A122" s="259" t="s">
        <v>154</v>
      </c>
      <c r="B122" s="260" t="s">
        <v>27</v>
      </c>
      <c r="C122" s="168" t="s">
        <v>25</v>
      </c>
      <c r="D122" s="261">
        <v>19721.7425969634</v>
      </c>
      <c r="E122" s="262"/>
      <c r="F122" s="261">
        <v>59143.9300945385</v>
      </c>
      <c r="G122" s="263"/>
      <c r="H122" s="264">
        <v>1757.82126949331</v>
      </c>
      <c r="I122" s="262"/>
      <c r="J122" s="261">
        <v>51.5307439997071</v>
      </c>
      <c r="K122" s="262"/>
      <c r="L122" s="298"/>
      <c r="M122" s="109"/>
      <c r="N122" s="109"/>
      <c r="O122" s="109"/>
      <c r="P122" s="109"/>
    </row>
    <row r="123" ht="31.5" spans="1:16">
      <c r="A123" s="259" t="s">
        <v>155</v>
      </c>
      <c r="B123" s="260" t="s">
        <v>29</v>
      </c>
      <c r="C123" s="168" t="s">
        <v>25</v>
      </c>
      <c r="D123" s="265">
        <v>34360.4439944786</v>
      </c>
      <c r="E123" s="262"/>
      <c r="F123" s="265">
        <v>49796.3938155387</v>
      </c>
      <c r="G123" s="263"/>
      <c r="H123" s="266">
        <v>1480.00242887311</v>
      </c>
      <c r="I123" s="262"/>
      <c r="J123" s="265">
        <v>43.3864509462835</v>
      </c>
      <c r="K123" s="262"/>
      <c r="L123" s="298"/>
      <c r="M123" s="109"/>
      <c r="N123" s="109"/>
      <c r="O123" s="298"/>
      <c r="P123" s="109"/>
    </row>
    <row r="124" ht="47.25" spans="1:16">
      <c r="A124" s="259" t="s">
        <v>156</v>
      </c>
      <c r="B124" s="260" t="s">
        <v>157</v>
      </c>
      <c r="C124" s="168" t="s">
        <v>25</v>
      </c>
      <c r="D124" s="261">
        <v>52002.1024917711</v>
      </c>
      <c r="E124" s="262"/>
      <c r="F124" s="261">
        <v>104750.311451997</v>
      </c>
      <c r="G124" s="263"/>
      <c r="H124" s="264">
        <v>3113.29201766002</v>
      </c>
      <c r="I124" s="262"/>
      <c r="J124" s="261">
        <v>91.2665336019141</v>
      </c>
      <c r="K124" s="262"/>
      <c r="L124" s="298"/>
      <c r="M124" s="298"/>
      <c r="N124" s="109"/>
      <c r="O124" s="109"/>
      <c r="P124" s="109"/>
    </row>
    <row r="125" ht="31.5" spans="1:16">
      <c r="A125" s="259" t="s">
        <v>158</v>
      </c>
      <c r="B125" s="260" t="s">
        <v>33</v>
      </c>
      <c r="C125" s="168" t="s">
        <v>25</v>
      </c>
      <c r="D125" s="261">
        <v>19721.7425969634</v>
      </c>
      <c r="E125" s="262"/>
      <c r="F125" s="261">
        <v>59143.9300945385</v>
      </c>
      <c r="G125" s="263"/>
      <c r="H125" s="264">
        <v>1757.82126949331</v>
      </c>
      <c r="I125" s="262"/>
      <c r="J125" s="261">
        <v>51.5307439997071</v>
      </c>
      <c r="K125" s="262"/>
      <c r="L125" s="298"/>
      <c r="M125" s="109"/>
      <c r="N125" s="109"/>
      <c r="O125" s="109"/>
      <c r="P125" s="109"/>
    </row>
    <row r="126" ht="47.25" spans="1:16">
      <c r="A126" s="259" t="s">
        <v>159</v>
      </c>
      <c r="B126" s="84" t="s">
        <v>35</v>
      </c>
      <c r="C126" s="267" t="s">
        <v>25</v>
      </c>
      <c r="D126" s="268">
        <v>18719.227108298</v>
      </c>
      <c r="E126" s="269"/>
      <c r="F126" s="268">
        <v>57727.5548173786</v>
      </c>
      <c r="G126" s="270"/>
      <c r="H126" s="271">
        <v>1715.72507156063</v>
      </c>
      <c r="I126" s="269"/>
      <c r="J126" s="268">
        <v>50.2966888447964</v>
      </c>
      <c r="K126" s="269"/>
      <c r="L126" s="298"/>
      <c r="M126" s="109"/>
      <c r="N126" s="109"/>
      <c r="O126" s="109"/>
      <c r="P126" s="109"/>
    </row>
    <row r="127" ht="47.25" spans="1:16">
      <c r="A127" s="259" t="s">
        <v>160</v>
      </c>
      <c r="B127" s="84" t="s">
        <v>37</v>
      </c>
      <c r="C127" s="267" t="s">
        <v>25</v>
      </c>
      <c r="D127" s="268">
        <v>1002.51548866534</v>
      </c>
      <c r="E127" s="269"/>
      <c r="F127" s="268">
        <v>1416.37527715994</v>
      </c>
      <c r="G127" s="270"/>
      <c r="H127" s="271">
        <v>42.0961979326787</v>
      </c>
      <c r="I127" s="269"/>
      <c r="J127" s="268">
        <v>1.23405515491069</v>
      </c>
      <c r="K127" s="269"/>
      <c r="L127" s="298"/>
      <c r="M127" s="109"/>
      <c r="N127" s="109"/>
      <c r="O127" s="109"/>
      <c r="P127" s="109"/>
    </row>
    <row r="128" ht="15.75" spans="1:16">
      <c r="A128" s="259" t="s">
        <v>161</v>
      </c>
      <c r="B128" s="84" t="s">
        <v>39</v>
      </c>
      <c r="C128" s="267" t="s">
        <v>25</v>
      </c>
      <c r="D128" s="272">
        <v>0</v>
      </c>
      <c r="E128" s="273"/>
      <c r="F128" s="272">
        <v>0</v>
      </c>
      <c r="G128" s="274"/>
      <c r="H128" s="275">
        <v>0</v>
      </c>
      <c r="I128" s="273"/>
      <c r="J128" s="272">
        <v>0</v>
      </c>
      <c r="K128" s="273"/>
      <c r="L128" s="109"/>
      <c r="M128" s="109"/>
      <c r="N128" s="109"/>
      <c r="O128" s="109"/>
      <c r="P128" s="109"/>
    </row>
    <row r="129" ht="66.75" customHeight="1" spans="1:16">
      <c r="A129" s="259" t="s">
        <v>162</v>
      </c>
      <c r="B129" s="260" t="s">
        <v>163</v>
      </c>
      <c r="C129" s="168" t="s">
        <v>25</v>
      </c>
      <c r="D129" s="265">
        <v>32280.3598948078</v>
      </c>
      <c r="E129" s="301"/>
      <c r="F129" s="265">
        <v>45606.3813574588</v>
      </c>
      <c r="G129" s="302"/>
      <c r="H129" s="266">
        <v>1355.47074816671</v>
      </c>
      <c r="I129" s="301"/>
      <c r="J129" s="265">
        <v>39.735789602207</v>
      </c>
      <c r="K129" s="301"/>
      <c r="L129" s="299"/>
      <c r="M129" s="109"/>
      <c r="N129" s="109"/>
      <c r="O129" s="109"/>
      <c r="P129" s="109"/>
    </row>
    <row r="130" ht="18.75" customHeight="1" spans="1:11">
      <c r="A130" s="259" t="s">
        <v>164</v>
      </c>
      <c r="B130" s="84" t="s">
        <v>47</v>
      </c>
      <c r="C130" s="267" t="s">
        <v>25</v>
      </c>
      <c r="D130" s="272">
        <v>0</v>
      </c>
      <c r="E130" s="303"/>
      <c r="F130" s="272">
        <v>0</v>
      </c>
      <c r="G130" s="304"/>
      <c r="H130" s="275">
        <v>0</v>
      </c>
      <c r="I130" s="303"/>
      <c r="J130" s="272">
        <v>0</v>
      </c>
      <c r="K130" s="303"/>
    </row>
    <row r="131" ht="51.75" customHeight="1" spans="1:11">
      <c r="A131" s="259" t="s">
        <v>165</v>
      </c>
      <c r="B131" s="84" t="s">
        <v>166</v>
      </c>
      <c r="C131" s="267" t="s">
        <v>25</v>
      </c>
      <c r="D131" s="268">
        <v>2080.08409967085</v>
      </c>
      <c r="E131" s="305"/>
      <c r="F131" s="268">
        <v>4190.01245807989</v>
      </c>
      <c r="G131" s="306"/>
      <c r="H131" s="271">
        <v>124.531680706401</v>
      </c>
      <c r="I131" s="305"/>
      <c r="J131" s="268">
        <v>3.65066134407656</v>
      </c>
      <c r="K131" s="305"/>
    </row>
    <row r="132" ht="51" customHeight="1" spans="1:11">
      <c r="A132" s="259" t="s">
        <v>167</v>
      </c>
      <c r="B132" s="307" t="s">
        <v>168</v>
      </c>
      <c r="C132" s="308" t="s">
        <v>63</v>
      </c>
      <c r="D132" s="309">
        <v>1067.10551545047</v>
      </c>
      <c r="E132" s="310"/>
      <c r="F132" s="309">
        <v>2265.08764833877</v>
      </c>
      <c r="G132" s="311"/>
      <c r="H132" s="312">
        <v>2265.08764833877</v>
      </c>
      <c r="I132" s="310"/>
      <c r="J132" s="309">
        <v>2265.08764833877</v>
      </c>
      <c r="K132" s="310"/>
    </row>
    <row r="133" ht="82.5" customHeight="1" spans="1:11">
      <c r="A133" s="259" t="s">
        <v>169</v>
      </c>
      <c r="B133" s="313" t="s">
        <v>170</v>
      </c>
      <c r="C133" s="314" t="s">
        <v>71</v>
      </c>
      <c r="D133" s="315">
        <v>665585.530528227</v>
      </c>
      <c r="E133" s="316"/>
      <c r="F133" s="315">
        <v>682740.634671188</v>
      </c>
      <c r="G133" s="317"/>
      <c r="H133" s="318">
        <v>682740.634671187</v>
      </c>
      <c r="I133" s="316"/>
      <c r="J133" s="315">
        <v>682740.634671187</v>
      </c>
      <c r="K133" s="316"/>
    </row>
    <row r="134" ht="31.5" spans="1:11">
      <c r="A134" s="259" t="s">
        <v>171</v>
      </c>
      <c r="B134" s="319" t="s">
        <v>106</v>
      </c>
      <c r="C134" s="53" t="s">
        <v>71</v>
      </c>
      <c r="D134" s="272">
        <v>625292.864949016</v>
      </c>
      <c r="E134" s="320"/>
      <c r="F134" s="272">
        <v>625292.864949016</v>
      </c>
      <c r="G134" s="321"/>
      <c r="H134" s="275">
        <v>625292.864949015</v>
      </c>
      <c r="I134" s="320"/>
      <c r="J134" s="272">
        <v>625292.864949015</v>
      </c>
      <c r="K134" s="320"/>
    </row>
    <row r="135" ht="31.5" spans="1:11">
      <c r="A135" s="259" t="s">
        <v>172</v>
      </c>
      <c r="B135" s="322" t="s">
        <v>108</v>
      </c>
      <c r="C135" s="53" t="s">
        <v>71</v>
      </c>
      <c r="D135" s="323">
        <v>0</v>
      </c>
      <c r="E135" s="320"/>
      <c r="F135" s="323">
        <v>0</v>
      </c>
      <c r="G135" s="321"/>
      <c r="H135" s="324">
        <v>0</v>
      </c>
      <c r="I135" s="320"/>
      <c r="J135" s="346">
        <v>0</v>
      </c>
      <c r="K135" s="347"/>
    </row>
    <row r="136" ht="32.25" spans="1:11">
      <c r="A136" s="325" t="s">
        <v>173</v>
      </c>
      <c r="B136" s="326" t="s">
        <v>110</v>
      </c>
      <c r="C136" s="327" t="s">
        <v>71</v>
      </c>
      <c r="D136" s="328">
        <v>40292.6655792114</v>
      </c>
      <c r="E136" s="329"/>
      <c r="F136" s="328">
        <v>57447.7697221719</v>
      </c>
      <c r="G136" s="328"/>
      <c r="H136" s="330">
        <v>57447.7697221719</v>
      </c>
      <c r="I136" s="329"/>
      <c r="J136" s="328">
        <v>57447.7697221719</v>
      </c>
      <c r="K136" s="329"/>
    </row>
    <row r="137" ht="32.25" customHeight="1" spans="1:11">
      <c r="A137" s="250" t="s">
        <v>174</v>
      </c>
      <c r="B137" s="251"/>
      <c r="C137" s="251"/>
      <c r="D137" s="251"/>
      <c r="E137" s="251"/>
      <c r="F137" s="251"/>
      <c r="G137" s="251"/>
      <c r="H137" s="251"/>
      <c r="I137" s="251"/>
      <c r="J137" s="251"/>
      <c r="K137" s="297"/>
    </row>
    <row r="138" ht="42.75" customHeight="1" spans="1:11">
      <c r="A138" s="331" t="s">
        <v>175</v>
      </c>
      <c r="B138" s="332" t="s">
        <v>176</v>
      </c>
      <c r="C138" s="333" t="s">
        <v>63</v>
      </c>
      <c r="D138" s="258">
        <v>1280.52661854057</v>
      </c>
      <c r="E138" s="257"/>
      <c r="F138" s="258">
        <v>2718.10517800653</v>
      </c>
      <c r="G138" s="256"/>
      <c r="H138" s="258">
        <v>2718.10517800653</v>
      </c>
      <c r="I138" s="256"/>
      <c r="J138" s="255">
        <v>2718.10517800653</v>
      </c>
      <c r="K138" s="256"/>
    </row>
    <row r="139" ht="63.75" spans="1:11">
      <c r="A139" s="325" t="s">
        <v>177</v>
      </c>
      <c r="B139" s="334" t="s">
        <v>178</v>
      </c>
      <c r="C139" s="335" t="s">
        <v>71</v>
      </c>
      <c r="D139" s="336">
        <v>798702.636633872</v>
      </c>
      <c r="E139" s="337"/>
      <c r="F139" s="336">
        <v>819288.761605425</v>
      </c>
      <c r="G139" s="338"/>
      <c r="H139" s="336">
        <v>819288.761605425</v>
      </c>
      <c r="I139" s="338"/>
      <c r="J139" s="348">
        <v>819288.761605425</v>
      </c>
      <c r="K139" s="338"/>
    </row>
    <row r="140" spans="1:1">
      <c r="A140" s="339"/>
    </row>
    <row r="141" spans="1:1">
      <c r="A141" s="339"/>
    </row>
    <row r="142" spans="1:1">
      <c r="A142" s="339"/>
    </row>
    <row r="143" spans="1:1">
      <c r="A143" s="339"/>
    </row>
    <row r="144" ht="18.75" spans="1:11">
      <c r="A144" s="339"/>
      <c r="B144" s="340"/>
      <c r="C144" s="341"/>
      <c r="D144" s="341"/>
      <c r="E144" s="341"/>
      <c r="F144" s="341"/>
      <c r="G144" s="341"/>
      <c r="H144" s="341"/>
      <c r="I144" s="349"/>
      <c r="J144" s="349"/>
      <c r="K144" s="349"/>
    </row>
    <row r="145" spans="1:1">
      <c r="A145" s="339"/>
    </row>
    <row r="146" spans="1:1">
      <c r="A146" s="339"/>
    </row>
    <row r="147" ht="18.75" spans="1:11">
      <c r="A147" s="339"/>
      <c r="B147" s="340" t="s">
        <v>179</v>
      </c>
      <c r="C147" s="341"/>
      <c r="D147" s="341"/>
      <c r="E147" s="341"/>
      <c r="F147" s="341"/>
      <c r="G147" s="341"/>
      <c r="H147" s="341"/>
      <c r="I147" s="349" t="s">
        <v>180</v>
      </c>
      <c r="J147" s="349"/>
      <c r="K147" s="349"/>
    </row>
    <row r="148" spans="1:1">
      <c r="A148" s="339"/>
    </row>
    <row r="149" spans="1:1">
      <c r="A149" s="339"/>
    </row>
    <row r="150" ht="18.75" spans="1:11">
      <c r="A150" s="342"/>
      <c r="B150" s="340"/>
      <c r="C150" s="341"/>
      <c r="D150" s="341"/>
      <c r="E150" s="341"/>
      <c r="F150" s="341"/>
      <c r="G150" s="341"/>
      <c r="H150" s="341"/>
      <c r="I150" s="349"/>
      <c r="J150" s="349"/>
      <c r="K150" s="349"/>
    </row>
    <row r="151" spans="1:1">
      <c r="A151" s="342"/>
    </row>
    <row r="152" spans="1:1">
      <c r="A152" s="342"/>
    </row>
    <row r="153" spans="1:1">
      <c r="A153" s="342"/>
    </row>
    <row r="154" spans="1:1">
      <c r="A154" s="342"/>
    </row>
    <row r="155" spans="1:1">
      <c r="A155" s="342"/>
    </row>
    <row r="156" spans="1:1">
      <c r="A156" s="342"/>
    </row>
    <row r="157" spans="1:1">
      <c r="A157" s="342"/>
    </row>
    <row r="158" spans="1:1">
      <c r="A158" s="342"/>
    </row>
    <row r="159" spans="1:1">
      <c r="A159" s="342"/>
    </row>
    <row r="160" ht="18.75" spans="1:11">
      <c r="A160" s="342"/>
      <c r="B160" s="343"/>
      <c r="C160" s="344"/>
      <c r="H160" s="345"/>
      <c r="I160" s="345"/>
      <c r="J160" s="345"/>
      <c r="K160" s="345"/>
    </row>
    <row r="161" spans="1:1">
      <c r="A161" s="342"/>
    </row>
    <row r="162" spans="1:1">
      <c r="A162" s="342"/>
    </row>
    <row r="163" spans="1:1">
      <c r="A163" s="342"/>
    </row>
    <row r="164" spans="1:1">
      <c r="A164" s="342"/>
    </row>
    <row r="165" spans="1:1">
      <c r="A165" s="342"/>
    </row>
    <row r="166" spans="1:1">
      <c r="A166" s="342"/>
    </row>
    <row r="167" spans="1:1">
      <c r="A167" s="342"/>
    </row>
    <row r="168" spans="1:1">
      <c r="A168" s="342"/>
    </row>
    <row r="169" spans="1:1">
      <c r="A169" s="342"/>
    </row>
    <row r="170" spans="1:1">
      <c r="A170" s="342"/>
    </row>
    <row r="171" spans="1:1">
      <c r="A171" s="342"/>
    </row>
    <row r="172" spans="1:1">
      <c r="A172" s="342"/>
    </row>
    <row r="173" spans="1:1">
      <c r="A173" s="342"/>
    </row>
    <row r="174" spans="1:1">
      <c r="A174" s="342"/>
    </row>
    <row r="175" spans="1:1">
      <c r="A175" s="342"/>
    </row>
    <row r="176" spans="1:1">
      <c r="A176" s="342"/>
    </row>
    <row r="177" spans="1:1">
      <c r="A177" s="342"/>
    </row>
    <row r="178" spans="1:1">
      <c r="A178" s="342"/>
    </row>
    <row r="179" spans="1:1">
      <c r="A179" s="342"/>
    </row>
    <row r="180" spans="1:1">
      <c r="A180" s="342"/>
    </row>
    <row r="181" spans="1:1">
      <c r="A181" s="342"/>
    </row>
    <row r="182" spans="1:1">
      <c r="A182" s="342"/>
    </row>
    <row r="183" spans="1:1">
      <c r="A183" s="342"/>
    </row>
    <row r="184" spans="1:1">
      <c r="A184" s="342"/>
    </row>
    <row r="185" spans="1:1">
      <c r="A185" s="342"/>
    </row>
    <row r="186" spans="1:1">
      <c r="A186" s="342"/>
    </row>
    <row r="187" spans="1:1">
      <c r="A187" s="342"/>
    </row>
    <row r="188" spans="1:1">
      <c r="A188" s="342"/>
    </row>
    <row r="189" spans="1:1">
      <c r="A189" s="342"/>
    </row>
    <row r="190" spans="1:1">
      <c r="A190" s="342"/>
    </row>
    <row r="191" spans="1:1">
      <c r="A191" s="342"/>
    </row>
    <row r="192" spans="1:1">
      <c r="A192" s="342"/>
    </row>
    <row r="193" spans="1:1">
      <c r="A193" s="342"/>
    </row>
    <row r="194" spans="1:1">
      <c r="A194" s="342"/>
    </row>
    <row r="195" spans="1:1">
      <c r="A195" s="342"/>
    </row>
    <row r="196" spans="1:1">
      <c r="A196" s="342"/>
    </row>
    <row r="197" spans="1:1">
      <c r="A197" s="342"/>
    </row>
    <row r="198" spans="1:1">
      <c r="A198" s="342"/>
    </row>
    <row r="199" spans="1:1">
      <c r="A199" s="342"/>
    </row>
    <row r="200" spans="1:1">
      <c r="A200" s="342"/>
    </row>
    <row r="201" spans="1:1">
      <c r="A201" s="342"/>
    </row>
    <row r="202" spans="1:1">
      <c r="A202" s="342"/>
    </row>
    <row r="203" spans="1:1">
      <c r="A203" s="342"/>
    </row>
    <row r="204" spans="1:1">
      <c r="A204" s="342"/>
    </row>
    <row r="205" spans="1:1">
      <c r="A205" s="342"/>
    </row>
    <row r="206" spans="1:1">
      <c r="A206" s="342"/>
    </row>
    <row r="207" spans="1:1">
      <c r="A207" s="342"/>
    </row>
    <row r="208" spans="1:1">
      <c r="A208" s="342"/>
    </row>
    <row r="209" spans="1:1">
      <c r="A209" s="342"/>
    </row>
    <row r="210" spans="1:1">
      <c r="A210" s="342"/>
    </row>
    <row r="211" spans="1:1">
      <c r="A211" s="342"/>
    </row>
    <row r="212" spans="1:1">
      <c r="A212" s="342"/>
    </row>
    <row r="213" spans="1:1">
      <c r="A213" s="342"/>
    </row>
    <row r="214" spans="1:1">
      <c r="A214" s="342"/>
    </row>
    <row r="215" spans="1:1">
      <c r="A215" s="342"/>
    </row>
    <row r="216" spans="1:1">
      <c r="A216" s="342"/>
    </row>
    <row r="217" spans="1:1">
      <c r="A217" s="342"/>
    </row>
    <row r="218" spans="1:1">
      <c r="A218" s="342"/>
    </row>
    <row r="219" spans="1:1">
      <c r="A219" s="342"/>
    </row>
    <row r="220" spans="1:1">
      <c r="A220" s="342"/>
    </row>
    <row r="221" spans="1:1">
      <c r="A221" s="342"/>
    </row>
    <row r="222" spans="1:1">
      <c r="A222" s="342"/>
    </row>
    <row r="223" spans="1:1">
      <c r="A223" s="342"/>
    </row>
    <row r="224" spans="1:1">
      <c r="A224" s="342"/>
    </row>
    <row r="225" spans="1:1">
      <c r="A225" s="342"/>
    </row>
    <row r="226" spans="1:1">
      <c r="A226" s="342"/>
    </row>
    <row r="227" spans="1:1">
      <c r="A227" s="342"/>
    </row>
    <row r="228" spans="1:1">
      <c r="A228" s="342"/>
    </row>
    <row r="229" spans="1:1">
      <c r="A229" s="342"/>
    </row>
    <row r="230" spans="1:1">
      <c r="A230" s="342"/>
    </row>
    <row r="231" spans="1:1">
      <c r="A231" s="342"/>
    </row>
    <row r="232" spans="1:1">
      <c r="A232" s="342"/>
    </row>
    <row r="233" spans="1:1">
      <c r="A233" s="342"/>
    </row>
    <row r="234" spans="1:1">
      <c r="A234" s="342"/>
    </row>
  </sheetData>
  <mergeCells count="281">
    <mergeCell ref="E1:K1"/>
    <mergeCell ref="E2:K2"/>
    <mergeCell ref="E3:K3"/>
    <mergeCell ref="A4:K4"/>
    <mergeCell ref="A5:K5"/>
    <mergeCell ref="A6:K6"/>
    <mergeCell ref="A7:K7"/>
    <mergeCell ref="A8:K8"/>
    <mergeCell ref="D9:K9"/>
    <mergeCell ref="D10:E10"/>
    <mergeCell ref="F10:G10"/>
    <mergeCell ref="H10:I10"/>
    <mergeCell ref="J10:K10"/>
    <mergeCell ref="D11:E11"/>
    <mergeCell ref="F11:G11"/>
    <mergeCell ref="H11:I11"/>
    <mergeCell ref="J11:K11"/>
    <mergeCell ref="D12:E12"/>
    <mergeCell ref="F12:G12"/>
    <mergeCell ref="H12:I12"/>
    <mergeCell ref="J12:K12"/>
    <mergeCell ref="D13:E13"/>
    <mergeCell ref="F13:G13"/>
    <mergeCell ref="H13:I13"/>
    <mergeCell ref="J13:K13"/>
    <mergeCell ref="A14:K14"/>
    <mergeCell ref="D15:E15"/>
    <mergeCell ref="F15:G15"/>
    <mergeCell ref="H15:I15"/>
    <mergeCell ref="J15:K15"/>
    <mergeCell ref="D16:E16"/>
    <mergeCell ref="F16:G16"/>
    <mergeCell ref="H16:I16"/>
    <mergeCell ref="J16:K16"/>
    <mergeCell ref="D17:E17"/>
    <mergeCell ref="F17:G17"/>
    <mergeCell ref="H17:I17"/>
    <mergeCell ref="J17:K17"/>
    <mergeCell ref="D18:E18"/>
    <mergeCell ref="F18:G18"/>
    <mergeCell ref="H18:I18"/>
    <mergeCell ref="J18:K18"/>
    <mergeCell ref="D19:E19"/>
    <mergeCell ref="F19:G19"/>
    <mergeCell ref="H19:I19"/>
    <mergeCell ref="J19:K19"/>
    <mergeCell ref="D20:E20"/>
    <mergeCell ref="F20:G20"/>
    <mergeCell ref="H20:I20"/>
    <mergeCell ref="J20:K20"/>
    <mergeCell ref="D21:E21"/>
    <mergeCell ref="F21:G21"/>
    <mergeCell ref="H21:I21"/>
    <mergeCell ref="J21:K21"/>
    <mergeCell ref="D22:E22"/>
    <mergeCell ref="F22:G22"/>
    <mergeCell ref="H22:I22"/>
    <mergeCell ref="J22:K22"/>
    <mergeCell ref="D23:E23"/>
    <mergeCell ref="F23:G23"/>
    <mergeCell ref="H23:I23"/>
    <mergeCell ref="J23:K23"/>
    <mergeCell ref="D28:E28"/>
    <mergeCell ref="F28:G28"/>
    <mergeCell ref="H28:I28"/>
    <mergeCell ref="J28:K28"/>
    <mergeCell ref="D29:E29"/>
    <mergeCell ref="F29:G29"/>
    <mergeCell ref="H29:I29"/>
    <mergeCell ref="J29:K29"/>
    <mergeCell ref="D41:E41"/>
    <mergeCell ref="F41:G41"/>
    <mergeCell ref="H41:I41"/>
    <mergeCell ref="J41:K41"/>
    <mergeCell ref="D47:E47"/>
    <mergeCell ref="F47:G47"/>
    <mergeCell ref="H47:I47"/>
    <mergeCell ref="J47:K47"/>
    <mergeCell ref="D88:E88"/>
    <mergeCell ref="F88:G88"/>
    <mergeCell ref="H88:I88"/>
    <mergeCell ref="J88:K88"/>
    <mergeCell ref="D89:E89"/>
    <mergeCell ref="F89:G89"/>
    <mergeCell ref="H89:I89"/>
    <mergeCell ref="J89:K89"/>
    <mergeCell ref="D90:E90"/>
    <mergeCell ref="F90:G90"/>
    <mergeCell ref="H90:I90"/>
    <mergeCell ref="J90:K90"/>
    <mergeCell ref="A91:K91"/>
    <mergeCell ref="D92:E92"/>
    <mergeCell ref="F92:G92"/>
    <mergeCell ref="H92:I92"/>
    <mergeCell ref="J92:K92"/>
    <mergeCell ref="D93:E93"/>
    <mergeCell ref="F93:G93"/>
    <mergeCell ref="H93:I93"/>
    <mergeCell ref="J93:K93"/>
    <mergeCell ref="D95:E95"/>
    <mergeCell ref="F95:G95"/>
    <mergeCell ref="H95:I95"/>
    <mergeCell ref="J95:K95"/>
    <mergeCell ref="D96:E96"/>
    <mergeCell ref="F96:G96"/>
    <mergeCell ref="H96:I96"/>
    <mergeCell ref="J96:K96"/>
    <mergeCell ref="D97:E97"/>
    <mergeCell ref="F97:G97"/>
    <mergeCell ref="H97:I97"/>
    <mergeCell ref="J97:K97"/>
    <mergeCell ref="D98:E98"/>
    <mergeCell ref="F98:G98"/>
    <mergeCell ref="H98:I98"/>
    <mergeCell ref="J98:K98"/>
    <mergeCell ref="D99:E99"/>
    <mergeCell ref="F99:G99"/>
    <mergeCell ref="H99:I99"/>
    <mergeCell ref="J99:K99"/>
    <mergeCell ref="D100:E100"/>
    <mergeCell ref="F100:G100"/>
    <mergeCell ref="H100:I100"/>
    <mergeCell ref="J100:K100"/>
    <mergeCell ref="D101:E101"/>
    <mergeCell ref="F101:G101"/>
    <mergeCell ref="H101:I101"/>
    <mergeCell ref="J101:K101"/>
    <mergeCell ref="D102:E102"/>
    <mergeCell ref="F102:G102"/>
    <mergeCell ref="H102:I102"/>
    <mergeCell ref="J102:K102"/>
    <mergeCell ref="D103:E103"/>
    <mergeCell ref="F103:G103"/>
    <mergeCell ref="H103:I103"/>
    <mergeCell ref="J103:K103"/>
    <mergeCell ref="D104:E104"/>
    <mergeCell ref="F104:G104"/>
    <mergeCell ref="H104:I104"/>
    <mergeCell ref="J104:K104"/>
    <mergeCell ref="D105:E105"/>
    <mergeCell ref="F105:G105"/>
    <mergeCell ref="H105:I105"/>
    <mergeCell ref="J105:K105"/>
    <mergeCell ref="A106:K106"/>
    <mergeCell ref="D107:E107"/>
    <mergeCell ref="F107:G107"/>
    <mergeCell ref="H107:I107"/>
    <mergeCell ref="J107:K107"/>
    <mergeCell ref="D108:E108"/>
    <mergeCell ref="F108:G108"/>
    <mergeCell ref="H108:I108"/>
    <mergeCell ref="J108:K108"/>
    <mergeCell ref="D109:E109"/>
    <mergeCell ref="F109:G109"/>
    <mergeCell ref="H109:I109"/>
    <mergeCell ref="J109:K109"/>
    <mergeCell ref="D110:E110"/>
    <mergeCell ref="F110:G110"/>
    <mergeCell ref="H110:I110"/>
    <mergeCell ref="J110:K110"/>
    <mergeCell ref="D111:E111"/>
    <mergeCell ref="F111:G111"/>
    <mergeCell ref="H111:I111"/>
    <mergeCell ref="J111:K111"/>
    <mergeCell ref="D112:E112"/>
    <mergeCell ref="F112:G112"/>
    <mergeCell ref="H112:I112"/>
    <mergeCell ref="J112:K112"/>
    <mergeCell ref="D113:E113"/>
    <mergeCell ref="F113:G113"/>
    <mergeCell ref="H113:I113"/>
    <mergeCell ref="J113:K113"/>
    <mergeCell ref="D114:E114"/>
    <mergeCell ref="F114:G114"/>
    <mergeCell ref="H114:I114"/>
    <mergeCell ref="J114:K114"/>
    <mergeCell ref="D115:E115"/>
    <mergeCell ref="F115:G115"/>
    <mergeCell ref="H115:I115"/>
    <mergeCell ref="J115:K115"/>
    <mergeCell ref="D116:E116"/>
    <mergeCell ref="F116:G116"/>
    <mergeCell ref="H116:I116"/>
    <mergeCell ref="J116:K116"/>
    <mergeCell ref="D117:E117"/>
    <mergeCell ref="F117:G117"/>
    <mergeCell ref="H117:I117"/>
    <mergeCell ref="J117:K117"/>
    <mergeCell ref="D118:E118"/>
    <mergeCell ref="F118:G118"/>
    <mergeCell ref="H118:I118"/>
    <mergeCell ref="J118:K118"/>
    <mergeCell ref="D119:E119"/>
    <mergeCell ref="F119:G119"/>
    <mergeCell ref="H119:I119"/>
    <mergeCell ref="J119:K119"/>
    <mergeCell ref="A120:K120"/>
    <mergeCell ref="D121:E121"/>
    <mergeCell ref="F121:G121"/>
    <mergeCell ref="H121:I121"/>
    <mergeCell ref="J121:K121"/>
    <mergeCell ref="D122:E122"/>
    <mergeCell ref="F122:G122"/>
    <mergeCell ref="H122:I122"/>
    <mergeCell ref="J122:K122"/>
    <mergeCell ref="D123:E123"/>
    <mergeCell ref="F123:G123"/>
    <mergeCell ref="H123:I123"/>
    <mergeCell ref="J123:K123"/>
    <mergeCell ref="D124:E124"/>
    <mergeCell ref="F124:G124"/>
    <mergeCell ref="H124:I124"/>
    <mergeCell ref="J124:K124"/>
    <mergeCell ref="D125:E125"/>
    <mergeCell ref="F125:G125"/>
    <mergeCell ref="H125:I125"/>
    <mergeCell ref="J125:K125"/>
    <mergeCell ref="D126:E126"/>
    <mergeCell ref="F126:G126"/>
    <mergeCell ref="H126:I126"/>
    <mergeCell ref="J126:K126"/>
    <mergeCell ref="D127:E127"/>
    <mergeCell ref="F127:G127"/>
    <mergeCell ref="H127:I127"/>
    <mergeCell ref="J127:K127"/>
    <mergeCell ref="D128:E128"/>
    <mergeCell ref="F128:G128"/>
    <mergeCell ref="H128:I128"/>
    <mergeCell ref="J128:K128"/>
    <mergeCell ref="D129:E129"/>
    <mergeCell ref="F129:G129"/>
    <mergeCell ref="H129:I129"/>
    <mergeCell ref="J129:K129"/>
    <mergeCell ref="D130:E130"/>
    <mergeCell ref="F130:G130"/>
    <mergeCell ref="H130:I130"/>
    <mergeCell ref="J130:K130"/>
    <mergeCell ref="D131:E131"/>
    <mergeCell ref="F131:G131"/>
    <mergeCell ref="H131:I131"/>
    <mergeCell ref="J131:K131"/>
    <mergeCell ref="D132:E132"/>
    <mergeCell ref="F132:G132"/>
    <mergeCell ref="H132:I132"/>
    <mergeCell ref="J132:K132"/>
    <mergeCell ref="D133:E133"/>
    <mergeCell ref="F133:G133"/>
    <mergeCell ref="H133:I133"/>
    <mergeCell ref="J133:K133"/>
    <mergeCell ref="D134:E134"/>
    <mergeCell ref="F134:G134"/>
    <mergeCell ref="H134:I134"/>
    <mergeCell ref="J134:K134"/>
    <mergeCell ref="D135:E135"/>
    <mergeCell ref="F135:G135"/>
    <mergeCell ref="H135:I135"/>
    <mergeCell ref="J135:K135"/>
    <mergeCell ref="D136:E136"/>
    <mergeCell ref="F136:G136"/>
    <mergeCell ref="H136:I136"/>
    <mergeCell ref="J136:K136"/>
    <mergeCell ref="A137:K137"/>
    <mergeCell ref="D138:E138"/>
    <mergeCell ref="F138:G138"/>
    <mergeCell ref="H138:I138"/>
    <mergeCell ref="J138:K138"/>
    <mergeCell ref="D139:E139"/>
    <mergeCell ref="F139:G139"/>
    <mergeCell ref="H139:I139"/>
    <mergeCell ref="J139:K139"/>
    <mergeCell ref="B144:H144"/>
    <mergeCell ref="I144:K144"/>
    <mergeCell ref="B147:H147"/>
    <mergeCell ref="I147:K147"/>
    <mergeCell ref="B150:H150"/>
    <mergeCell ref="I150:K150"/>
    <mergeCell ref="B160:C160"/>
    <mergeCell ref="H160:K160"/>
    <mergeCell ref="A9:A10"/>
    <mergeCell ref="B9:B10"/>
    <mergeCell ref="C9:C10"/>
  </mergeCells>
  <conditionalFormatting sqref="M62;K24:M27;G24:G27;I24:I27;I42:I46;G42:G46;M53;M65;F12;M47;F69:M69;M39:M40;F39:K40;F65:K65;F53:K53;F62:K62;M89:M90;D24:E27;H12;J12;L12:M12;D12:D13;F19;H19;J19;M23;D30:E40;D28:D29;D18:D23;F23;H23;J23;D42:E46;D41;F41;H41;J41;D48:E87;D47;D88:D90;L89;F89:F90;H89:H90;J89:J90;F47;H47;J47">
    <cfRule type="expression" dxfId="0" priority="1">
      <formula>AND(ABS(ROUND(D12,2)-ROUND(#REF!,2))&gt;0.008)</formula>
    </cfRule>
  </conditionalFormatting>
  <pageMargins left="0.0393700787401575" right="0" top="0.354330708661417" bottom="0.354330708661417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Структура 2-х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2024-10-01T08:09:00Z</dcterms:created>
  <cp:lastPrinted>2024-10-03T08:26:00Z</cp:lastPrinted>
  <dcterms:modified xsi:type="dcterms:W3CDTF">2024-10-07T11:47:57Z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91C278D5F7A4403AA398B0F73114E3BA_12</vt:lpwstr>
  </property>
  <property fmtid="{D5CDD505-2E9C-101B-9397-08002B2CF9AE}" pid="3" name="KSOProductBuildVer">
    <vt:lpwstr>1049-12.2.0.18283</vt:lpwstr>
  </property>
</Properties>
</file>