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ристувач\Desktop\25.11.2025\352\"/>
    </mc:Choice>
  </mc:AlternateContent>
  <bookViews>
    <workbookView xWindow="0" yWindow="0" windowWidth="24000" windowHeight="9165"/>
  </bookViews>
  <sheets>
    <sheet name="Дод 3" sheetId="5" r:id="rId1"/>
    <sheet name="Дод 32" sheetId="6" state="hidden" r:id="rId2"/>
    <sheet name="Дод 10" sheetId="3" state="hidden" r:id="rId3"/>
    <sheet name="ОЗ" sheetId="12" state="hidden" r:id="rId4"/>
    <sheet name="ШР ДТМ" sheetId="13" state="hidden" r:id="rId5"/>
  </sheets>
  <definedNames>
    <definedName name="COGS">#REF!</definedName>
    <definedName name="GrossMargin">#REF!</definedName>
    <definedName name="NetRevenue">#REF!</definedName>
    <definedName name="OperProfit">#REF!</definedName>
    <definedName name="SalesRevenue">#REF!</definedName>
    <definedName name="_xlnm.Print_Area" localSheetId="2">'Дод 10'!$A$1:$G$29</definedName>
    <definedName name="_xlnm.Print_Area" localSheetId="0">'Дод 3'!$A$1:$H$53</definedName>
    <definedName name="_xlnm.Print_Area" localSheetId="3">ОЗ!$A$1:$V$19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5" l="1"/>
  <c r="E10" i="5"/>
  <c r="F10" i="5"/>
  <c r="G12" i="5"/>
  <c r="D16" i="5"/>
  <c r="E16" i="5"/>
  <c r="G16" i="5"/>
  <c r="F17" i="5"/>
  <c r="D18" i="5"/>
  <c r="D17" i="5" s="1"/>
  <c r="E18" i="5"/>
  <c r="E17" i="5" s="1"/>
  <c r="G18" i="5"/>
  <c r="G17" i="5" s="1"/>
  <c r="D21" i="5"/>
  <c r="F21" i="5"/>
  <c r="G22" i="5"/>
  <c r="G21" i="5" s="1"/>
  <c r="E24" i="5"/>
  <c r="E21" i="5" s="1"/>
  <c r="E25" i="5"/>
  <c r="F25" i="5"/>
  <c r="G26" i="5"/>
  <c r="D27" i="5"/>
  <c r="D25" i="5" s="1"/>
  <c r="G27" i="5"/>
  <c r="G28" i="5"/>
  <c r="D29" i="5"/>
  <c r="E29" i="5"/>
  <c r="F29" i="5"/>
  <c r="G29" i="5"/>
  <c r="D33" i="5"/>
  <c r="E33" i="5"/>
  <c r="D47" i="5"/>
  <c r="D43" i="5" s="1"/>
  <c r="E47" i="5"/>
  <c r="E43" i="5" s="1"/>
  <c r="G47" i="5"/>
  <c r="G25" i="5" l="1"/>
  <c r="F9" i="5"/>
  <c r="F35" i="5" s="1"/>
  <c r="F37" i="5" s="1"/>
  <c r="E9" i="5"/>
  <c r="E35" i="5" s="1"/>
  <c r="E37" i="5" s="1"/>
  <c r="D9" i="5"/>
  <c r="D35" i="5" s="1"/>
  <c r="D37" i="5" s="1"/>
  <c r="G50" i="5"/>
  <c r="G51" i="5" l="1"/>
  <c r="G43" i="5" l="1"/>
  <c r="G44" i="5" s="1"/>
  <c r="D9" i="3" l="1"/>
  <c r="G11" i="5" l="1"/>
  <c r="G45" i="5" l="1"/>
  <c r="G10" i="5"/>
  <c r="G9" i="5" s="1"/>
  <c r="G46" i="5"/>
  <c r="E30" i="13" l="1"/>
  <c r="E27" i="13"/>
  <c r="E24" i="13"/>
  <c r="E31" i="13" s="1"/>
  <c r="T17" i="13"/>
  <c r="Q17" i="13"/>
  <c r="F17" i="13"/>
  <c r="E17" i="13"/>
  <c r="E32" i="13" l="1"/>
  <c r="E15" i="3" l="1"/>
  <c r="D15" i="3"/>
  <c r="E17" i="3" l="1"/>
  <c r="G15" i="3"/>
  <c r="G17" i="3" s="1"/>
  <c r="G24" i="3"/>
  <c r="D17" i="3"/>
  <c r="D12" i="3"/>
  <c r="D13" i="3" s="1"/>
  <c r="E12" i="3"/>
  <c r="E13" i="3" s="1"/>
  <c r="G12" i="3" l="1"/>
  <c r="G13" i="3" s="1"/>
</calcChain>
</file>

<file path=xl/sharedStrings.xml><?xml version="1.0" encoding="utf-8"?>
<sst xmlns="http://schemas.openxmlformats.org/spreadsheetml/2006/main" count="342" uniqueCount="229">
  <si>
    <t>Директор</t>
  </si>
  <si>
    <t>Одиниці виміру</t>
  </si>
  <si>
    <t>Гкал</t>
  </si>
  <si>
    <t>тис. грн</t>
  </si>
  <si>
    <t> з/п</t>
  </si>
  <si>
    <t>Показники</t>
  </si>
  <si>
    <t>Період, що передує базовому (факт)</t>
  </si>
  <si>
    <t>Базовий період (факт)</t>
  </si>
  <si>
    <t>Передбачено чинними тарифами</t>
  </si>
  <si>
    <t>Планований період</t>
  </si>
  <si>
    <t>Виробництво теплової енергії</t>
  </si>
  <si>
    <t>Встановлена потужність джерел теплопостачання (генерувальних джерел)</t>
  </si>
  <si>
    <t>Гкал/год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</si>
  <si>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</si>
  <si>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</si>
  <si>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</si>
  <si>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</si>
  <si>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</si>
  <si>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</si>
  <si>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</si>
  <si>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</si>
  <si>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</si>
  <si>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</si>
  <si>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</si>
  <si>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</si>
  <si>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</si>
  <si>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</si>
  <si>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</si>
  <si>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</si>
  <si>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</si>
  <si>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r>
      <t>м</t>
    </r>
    <r>
      <rPr>
        <b/>
        <vertAlign val="superscript"/>
        <sz val="10"/>
        <color rgb="FF333333"/>
        <rFont val="Times New Roman"/>
        <family val="1"/>
        <charset val="204"/>
      </rPr>
      <t>-3</t>
    </r>
    <r>
      <rPr>
        <sz val="10"/>
        <color rgb="FF333333"/>
        <rFont val="Times New Roman"/>
        <family val="1"/>
        <charset val="204"/>
      </rPr>
      <t> /Гкал</t>
    </r>
  </si>
  <si>
    <t xml:space="preserve"> 3.1.</t>
  </si>
  <si>
    <t>№ з/п</t>
  </si>
  <si>
    <t>1.1.</t>
  </si>
  <si>
    <t>1.2.</t>
  </si>
  <si>
    <t>2.1.</t>
  </si>
  <si>
    <t>2.2.</t>
  </si>
  <si>
    <t>8.1.</t>
  </si>
  <si>
    <t>8.2.</t>
  </si>
  <si>
    <t>8.3.</t>
  </si>
  <si>
    <t>8.4.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</si>
  <si>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</si>
  <si>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</si>
  <si>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</si>
  <si>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</si>
  <si>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</si>
  <si>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</si>
  <si>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</si>
  <si>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</si>
  <si>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</si>
  <si>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</si>
  <si>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інші прямі витрати, зокрема: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</si>
  <si>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</si>
  <si>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</si>
  <si>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</si>
  <si>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</si>
  <si>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</si>
  <si>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</si>
  <si>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</si>
  <si>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</si>
  <si>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Фінансові витрати</t>
  </si>
  <si>
    <t>Витрати на відшкодування втрат</t>
  </si>
  <si>
    <t>податок на прибуток</t>
  </si>
  <si>
    <t>х</t>
  </si>
  <si>
    <t>дивіденди</t>
  </si>
  <si>
    <t>резервний фонд (капітал)</t>
  </si>
  <si>
    <t>інше використання прибутку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</si>
  <si>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</si>
  <si>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</si>
  <si>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</si>
  <si>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</si>
  <si>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</si>
  <si>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</si>
  <si>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</si>
  <si>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</si>
  <si>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1.1.1.</t>
  </si>
  <si>
    <t>1.1.2.</t>
  </si>
  <si>
    <t>1.1.3.</t>
  </si>
  <si>
    <t>1.1.4.</t>
  </si>
  <si>
    <t>1.1.5.</t>
  </si>
  <si>
    <t>1.3.</t>
  </si>
  <si>
    <t>1.3.1.</t>
  </si>
  <si>
    <t>1.3.2.</t>
  </si>
  <si>
    <t>1.3.3.</t>
  </si>
  <si>
    <t>1.4.</t>
  </si>
  <si>
    <t>1.4.1.</t>
  </si>
  <si>
    <t>1.4.2.</t>
  </si>
  <si>
    <t>1.4.3.</t>
  </si>
  <si>
    <t>2.</t>
  </si>
  <si>
    <t>2.3.</t>
  </si>
  <si>
    <t>3.1.</t>
  </si>
  <si>
    <t>3.</t>
  </si>
  <si>
    <t>3.2.</t>
  </si>
  <si>
    <t>3.3.</t>
  </si>
  <si>
    <t>8.5.</t>
  </si>
  <si>
    <t>10.1.</t>
  </si>
  <si>
    <t>10.2.</t>
  </si>
  <si>
    <t>матеріали, запасні частини та інші матеріальні ресурси</t>
  </si>
  <si>
    <t>прямі витрати на оплату праці</t>
  </si>
  <si>
    <t>відрахування на соціальні заходи</t>
  </si>
  <si>
    <t>на розвиток виробництва (виробничі інвестиції)</t>
  </si>
  <si>
    <t>Ціна покупної теплової енергії</t>
  </si>
  <si>
    <t>Обсяг покупної теплової енергії</t>
  </si>
  <si>
    <t>виробництво теплової енергії для потреб бюджетних установ</t>
  </si>
  <si>
    <t>ПЕРЕЛІК</t>
  </si>
  <si>
    <t>Зміст</t>
  </si>
  <si>
    <t>Посилання на документ</t>
  </si>
  <si>
    <t>Заява за встановленою формою</t>
  </si>
  <si>
    <t>Пояснювальна записка (обґрунтування потреби встановлення тарифів)</t>
  </si>
  <si>
    <t>Інформація про суб'єкта господарювання (заявника)</t>
  </si>
  <si>
    <t>Копія штатного розпису суб'єкта господарювання</t>
  </si>
  <si>
    <t>Копії установчих документів (статуту, витягу з Єдиного державного реєстру юридичних осіб, фізичних осіб - підприємців та громадських формувань тощо)</t>
  </si>
  <si>
    <t>Копії договорів, укладених з організаціями, підприємствами та суб'єктами господарювання для забезпечення надання комунальних послуг</t>
  </si>
  <si>
    <t>Інформація щодо балансової вартості основних засобів, інших необоротних матеріальних і нематеріальних активів</t>
  </si>
  <si>
    <t>Розрахунки тарифів та їх складових</t>
  </si>
  <si>
    <t>Звітність, передбачена підпунктом 12 пункту 7 розділу II Порядку</t>
  </si>
  <si>
    <t>Сов’як Т.С.</t>
  </si>
  <si>
    <t>Головний бухгалтер</t>
  </si>
  <si>
    <t>Інженер з охорони праці</t>
  </si>
  <si>
    <t>інше паливо (паливна гранула)</t>
  </si>
  <si>
    <t>тонн/гкал</t>
  </si>
  <si>
    <t>12.1.</t>
  </si>
  <si>
    <t>ІНФОРМАЦІЯ</t>
  </si>
  <si>
    <t>про суб’єкта господарювання, що здійснює виробництво теплової енергії (загальна характеристика)</t>
  </si>
  <si>
    <t>Організація</t>
  </si>
  <si>
    <t>Первинна вартість</t>
  </si>
  <si>
    <t>Вартість на початок періоду</t>
  </si>
  <si>
    <t>Збільшення вартості</t>
  </si>
  <si>
    <t>Зменшення вартості</t>
  </si>
  <si>
    <t>Вартість на кінець періоду</t>
  </si>
  <si>
    <t>Залишкова вартість</t>
  </si>
  <si>
    <t>Амортизація на початок періоду</t>
  </si>
  <si>
    <t>Погашення амортизації</t>
  </si>
  <si>
    <t>Амортизація за період</t>
  </si>
  <si>
    <t>Амортизація на кінець періоду</t>
  </si>
  <si>
    <t>Основний засіб</t>
  </si>
  <si>
    <t>Інв. номер</t>
  </si>
  <si>
    <t>Рахунок</t>
  </si>
  <si>
    <t>Рахунок поч. амортизації</t>
  </si>
  <si>
    <t>Спосіб нарахування амортизації</t>
  </si>
  <si>
    <t>МВО</t>
  </si>
  <si>
    <t>Підрозділ</t>
  </si>
  <si>
    <t>Дата введення в експлуатацію</t>
  </si>
  <si>
    <t>Док. введення в експлуатацію</t>
  </si>
  <si>
    <t>Дата зняття з обліку</t>
  </si>
  <si>
    <t>Док. зняття з обліку</t>
  </si>
  <si>
    <t>ОЗ знято з обліку</t>
  </si>
  <si>
    <t>Дрогобичтепломережа ТзОВ</t>
  </si>
  <si>
    <t>Обладнання котельні</t>
  </si>
  <si>
    <t xml:space="preserve">00006    </t>
  </si>
  <si>
    <t>Прямолинейный</t>
  </si>
  <si>
    <t>Адміністрація</t>
  </si>
  <si>
    <t>31.12.2016 00:00:00</t>
  </si>
  <si>
    <t>Ввод начальных остатков по ОС ДТМ00000003 от 30.06.2017 00:00:00</t>
  </si>
  <si>
    <t>Нет</t>
  </si>
  <si>
    <t>Вентилятор відцентрований FUA 4700/SP з електродвигуном 2,2кВт/3000 об(лівий)</t>
  </si>
  <si>
    <t xml:space="preserve">00733    </t>
  </si>
  <si>
    <t>Сов'як Тарас Стефанович</t>
  </si>
  <si>
    <t>Котельня Дрогобич Шептицького</t>
  </si>
  <si>
    <t>30.10.2018 22:00:02</t>
  </si>
  <si>
    <t>Ввод в эксплуатацию ОС ДТМ00000001 от 30.10.2018 22:00:02</t>
  </si>
  <si>
    <t>Рохла вантажопідйомністю 2,5 тон</t>
  </si>
  <si>
    <t xml:space="preserve">00007    </t>
  </si>
  <si>
    <t>Модульуправління тверлопаливним котлом</t>
  </si>
  <si>
    <t xml:space="preserve">00004    </t>
  </si>
  <si>
    <t>Цеслів Руслан Дмитрович</t>
  </si>
  <si>
    <t>Виробничий</t>
  </si>
  <si>
    <t>16.06.2016 00:00:00</t>
  </si>
  <si>
    <t>Ввод начальных остатков по ОС ДТМ00000004 от 30.06.2017 00:00:00</t>
  </si>
  <si>
    <t xml:space="preserve">00005    </t>
  </si>
  <si>
    <t>ТОВАРИСТВО З ОБМЕЖЕНОЮ ВІДПОВІДАЛЬНІСТЮ "ДРОГОБИЧТЕПЛОМЕРЕЖА"  код ЄДРПОУ 39874933</t>
  </si>
  <si>
    <t>найменування організації</t>
  </si>
  <si>
    <t>ЗАТВЕРДЖЕНО</t>
  </si>
  <si>
    <t>Номер документа</t>
  </si>
  <si>
    <t>Дата складання</t>
  </si>
  <si>
    <t>Наказом організації</t>
  </si>
  <si>
    <t xml:space="preserve">                          ШТАТНИЙ РОЗКЛАД</t>
  </si>
  <si>
    <t>від 30.09.20211 №</t>
  </si>
  <si>
    <t>штат в кількості 13,625 одиниць</t>
  </si>
  <si>
    <t>за станом на</t>
  </si>
  <si>
    <t>Структурний підрозділ</t>
  </si>
  <si>
    <t>Посада (спеціальність , професія), розряд, клас (категорія) кваліфікації</t>
  </si>
  <si>
    <t>Кількість
штатних
одиниць</t>
  </si>
  <si>
    <t>Тарифна ставка
(повний оклад) 
грн.</t>
  </si>
  <si>
    <t>Разом, 
грн</t>
  </si>
  <si>
    <t>Змінна винагорода в %</t>
  </si>
  <si>
    <t>Разом до виплати</t>
  </si>
  <si>
    <t xml:space="preserve">Примітка </t>
  </si>
  <si>
    <t>найменування</t>
  </si>
  <si>
    <t>код</t>
  </si>
  <si>
    <t>ккод КЗППТР</t>
  </si>
  <si>
    <t>1210.1</t>
  </si>
  <si>
    <t>-</t>
  </si>
  <si>
    <t>Директор (осн)</t>
  </si>
  <si>
    <t>20656</t>
  </si>
  <si>
    <t xml:space="preserve">Головний бухгалтер </t>
  </si>
  <si>
    <t>2143.2</t>
  </si>
  <si>
    <t xml:space="preserve">Інженер- енергетик </t>
  </si>
  <si>
    <t>1477.1.</t>
  </si>
  <si>
    <t xml:space="preserve">Менеджер з персоналу </t>
  </si>
  <si>
    <t>ВСЬОГО :</t>
  </si>
  <si>
    <t>ВИРОБНИЧИЙ ПЕРСОНАЛ</t>
  </si>
  <si>
    <t>Тарифна ставка
(оклад) і ін.,
грн.</t>
  </si>
  <si>
    <t>Допати та надбавки</t>
  </si>
  <si>
    <t>За шкідливі умови праці 4%</t>
  </si>
  <si>
    <t>за нічні години 20%</t>
  </si>
  <si>
    <t>Котельня вул. Трускавецька</t>
  </si>
  <si>
    <t>Кочегар котельні 2 розряду</t>
  </si>
  <si>
    <t>Котельня вул. Шептицьких</t>
  </si>
  <si>
    <t>Котельня м. Стрий РЛ</t>
  </si>
  <si>
    <t>ВСЬОГО ПО ВИРОБНИЧОМУ ПЕРСОНАЛУ</t>
  </si>
  <si>
    <t>ВСЬОГО ПО ТОВАРИСТВУ</t>
  </si>
  <si>
    <t>Гулич Л.Р.</t>
  </si>
  <si>
    <t>Менеджер з персоналу</t>
  </si>
  <si>
    <t>Литвиненко С.М.</t>
  </si>
  <si>
    <t>документів, що подаються для встановлення тарифів на виробництво теплової енергії</t>
  </si>
  <si>
    <t>(стор. ___ - ___)</t>
  </si>
  <si>
    <t>Копія Ліцензії</t>
  </si>
  <si>
    <t>Копія Витягу з реєстру платників ПДВ</t>
  </si>
  <si>
    <t>Олександр ПАВЛІЧКО</t>
  </si>
  <si>
    <t xml:space="preserve">на період 01.10.2025 - 30.09.2026 </t>
  </si>
  <si>
    <t>до рішення виконавчого комітету</t>
  </si>
  <si>
    <t>Од.виміру</t>
  </si>
  <si>
    <t>Керуючий справами виконкому                                      Віталій ВОВКІВ</t>
  </si>
  <si>
    <t>Інші операційні витрати</t>
  </si>
  <si>
    <t>Повна собівартість</t>
  </si>
  <si>
    <t>Розрахунковий прибуток, усього, зокрема:</t>
  </si>
  <si>
    <t>Додаток</t>
  </si>
  <si>
    <t>від 25.11.2025 №352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</si>
</sst>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00"/>
    <numFmt numFmtId="165" formatCode="0.0"/>
    <numFmt numFmtId="166" formatCode="0.000"/>
    <numFmt numFmtId="169" formatCode="0.00000%"/>
  </numFmts>
  <fonts count="4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vertAlign val="superscript"/>
      <sz val="10"/>
      <color rgb="FF33333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11" fillId="0" borderId="0"/>
    <xf numFmtId="0" fontId="14" fillId="0" borderId="0"/>
    <xf numFmtId="0" fontId="11" fillId="0" borderId="0"/>
    <xf numFmtId="0" fontId="15" fillId="0" borderId="0"/>
    <xf numFmtId="0" fontId="11" fillId="0" borderId="0"/>
    <xf numFmtId="0" fontId="11" fillId="0" borderId="0">
      <alignment vertical="center"/>
    </xf>
  </cellStyleXfs>
  <cellXfs count="28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7" fillId="0" borderId="31" xfId="6" applyNumberFormat="1" applyFont="1" applyBorder="1" applyAlignment="1">
      <alignment horizontal="left" vertical="center" wrapText="1"/>
    </xf>
    <xf numFmtId="0" fontId="17" fillId="0" borderId="30" xfId="6" applyNumberFormat="1" applyFont="1" applyBorder="1" applyAlignment="1">
      <alignment horizontal="left" vertical="center" wrapText="1"/>
    </xf>
    <xf numFmtId="0" fontId="17" fillId="0" borderId="6" xfId="6" applyNumberFormat="1" applyFont="1" applyBorder="1" applyAlignment="1">
      <alignment horizontal="left" vertical="center" wrapText="1"/>
    </xf>
    <xf numFmtId="4" fontId="15" fillId="6" borderId="1" xfId="6" applyNumberFormat="1" applyFont="1" applyFill="1" applyBorder="1" applyAlignment="1">
      <alignment horizontal="right" vertical="top" wrapText="1"/>
    </xf>
    <xf numFmtId="0" fontId="15" fillId="6" borderId="1" xfId="6" applyNumberFormat="1" applyFont="1" applyFill="1" applyBorder="1" applyAlignment="1">
      <alignment horizontal="right" vertical="top" wrapText="1"/>
    </xf>
    <xf numFmtId="4" fontId="15" fillId="6" borderId="8" xfId="6" applyNumberFormat="1" applyFont="1" applyFill="1" applyBorder="1" applyAlignment="1">
      <alignment horizontal="right" vertical="top" wrapText="1"/>
    </xf>
    <xf numFmtId="0" fontId="15" fillId="0" borderId="4" xfId="6" applyNumberFormat="1" applyFont="1" applyBorder="1" applyAlignment="1">
      <alignment horizontal="left" vertical="top" wrapText="1"/>
    </xf>
    <xf numFmtId="0" fontId="15" fillId="0" borderId="1" xfId="6" applyNumberFormat="1" applyFont="1" applyBorder="1" applyAlignment="1">
      <alignment horizontal="left" vertical="top" wrapText="1"/>
    </xf>
    <xf numFmtId="1" fontId="15" fillId="0" borderId="1" xfId="6" applyNumberFormat="1" applyFont="1" applyBorder="1" applyAlignment="1">
      <alignment horizontal="left" vertical="top" wrapText="1"/>
    </xf>
    <xf numFmtId="4" fontId="15" fillId="0" borderId="1" xfId="6" applyNumberFormat="1" applyFont="1" applyBorder="1" applyAlignment="1">
      <alignment horizontal="right" vertical="top" wrapText="1"/>
    </xf>
    <xf numFmtId="0" fontId="15" fillId="0" borderId="1" xfId="6" applyNumberFormat="1" applyFont="1" applyBorder="1" applyAlignment="1">
      <alignment horizontal="right" vertical="top" wrapText="1"/>
    </xf>
    <xf numFmtId="4" fontId="15" fillId="0" borderId="8" xfId="6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0" fontId="15" fillId="0" borderId="5" xfId="6" applyNumberFormat="1" applyFont="1" applyBorder="1" applyAlignment="1">
      <alignment horizontal="left" vertical="top" wrapText="1"/>
    </xf>
    <xf numFmtId="0" fontId="15" fillId="0" borderId="6" xfId="6" applyNumberFormat="1" applyFont="1" applyBorder="1" applyAlignment="1">
      <alignment horizontal="left" vertical="top" wrapText="1"/>
    </xf>
    <xf numFmtId="1" fontId="15" fillId="0" borderId="6" xfId="6" applyNumberFormat="1" applyFont="1" applyBorder="1" applyAlignment="1">
      <alignment horizontal="left" vertical="top" wrapText="1"/>
    </xf>
    <xf numFmtId="4" fontId="15" fillId="0" borderId="6" xfId="6" applyNumberFormat="1" applyFont="1" applyBorder="1" applyAlignment="1">
      <alignment horizontal="right" vertical="top" wrapText="1"/>
    </xf>
    <xf numFmtId="0" fontId="15" fillId="0" borderId="6" xfId="6" applyNumberFormat="1" applyFont="1" applyBorder="1" applyAlignment="1">
      <alignment horizontal="right" vertical="top" wrapText="1"/>
    </xf>
    <xf numFmtId="4" fontId="15" fillId="0" borderId="9" xfId="6" applyNumberFormat="1" applyFont="1" applyBorder="1" applyAlignment="1">
      <alignment horizontal="right" vertical="top" wrapText="1"/>
    </xf>
    <xf numFmtId="0" fontId="18" fillId="0" borderId="33" xfId="6" applyNumberFormat="1" applyFont="1" applyBorder="1" applyAlignment="1">
      <alignment horizontal="left"/>
    </xf>
    <xf numFmtId="0" fontId="18" fillId="0" borderId="33" xfId="6" applyFont="1" applyBorder="1" applyAlignment="1">
      <alignment horizontal="left"/>
    </xf>
    <xf numFmtId="0" fontId="18" fillId="0" borderId="33" xfId="6" applyFont="1" applyBorder="1" applyAlignment="1"/>
    <xf numFmtId="0" fontId="19" fillId="0" borderId="33" xfId="6" applyFont="1" applyBorder="1" applyAlignment="1">
      <alignment horizontal="left"/>
    </xf>
    <xf numFmtId="0" fontId="20" fillId="0" borderId="33" xfId="6" applyFont="1" applyBorder="1" applyAlignment="1">
      <alignment horizontal="left"/>
    </xf>
    <xf numFmtId="0" fontId="15" fillId="0" borderId="0" xfId="6"/>
    <xf numFmtId="0" fontId="20" fillId="0" borderId="0" xfId="6" applyNumberFormat="1" applyFont="1" applyAlignment="1">
      <alignment horizontal="center"/>
    </xf>
    <xf numFmtId="0" fontId="21" fillId="0" borderId="0" xfId="6" applyNumberFormat="1" applyFont="1" applyAlignment="1">
      <alignment horizontal="right" vertical="top"/>
    </xf>
    <xf numFmtId="0" fontId="17" fillId="0" borderId="0" xfId="6" applyFont="1" applyAlignment="1">
      <alignment horizontal="left"/>
    </xf>
    <xf numFmtId="0" fontId="15" fillId="0" borderId="0" xfId="6" applyFont="1"/>
    <xf numFmtId="0" fontId="15" fillId="0" borderId="28" xfId="6" applyNumberFormat="1" applyFont="1" applyBorder="1" applyAlignment="1">
      <alignment horizontal="center"/>
    </xf>
    <xf numFmtId="0" fontId="15" fillId="0" borderId="0" xfId="6" applyFont="1" applyAlignment="1">
      <alignment horizontal="left"/>
    </xf>
    <xf numFmtId="0" fontId="22" fillId="0" borderId="0" xfId="6" applyNumberFormat="1" applyFont="1" applyAlignment="1">
      <alignment horizontal="center"/>
    </xf>
    <xf numFmtId="0" fontId="15" fillId="0" borderId="21" xfId="6" applyNumberFormat="1" applyFont="1" applyBorder="1" applyAlignment="1">
      <alignment horizontal="center"/>
    </xf>
    <xf numFmtId="0" fontId="15" fillId="5" borderId="0" xfId="6" applyFont="1" applyFill="1" applyAlignment="1">
      <alignment horizontal="left"/>
    </xf>
    <xf numFmtId="0" fontId="15" fillId="0" borderId="0" xfId="6" applyNumberFormat="1" applyAlignment="1">
      <alignment horizontal="right"/>
    </xf>
    <xf numFmtId="0" fontId="15" fillId="0" borderId="0" xfId="6" applyAlignment="1">
      <alignment horizontal="left"/>
    </xf>
    <xf numFmtId="0" fontId="15" fillId="0" borderId="7" xfId="6" applyNumberFormat="1" applyFont="1" applyBorder="1" applyAlignment="1">
      <alignment horizontal="center" vertical="center"/>
    </xf>
    <xf numFmtId="0" fontId="15" fillId="0" borderId="2" xfId="6" applyNumberFormat="1" applyFont="1" applyBorder="1" applyAlignment="1">
      <alignment horizontal="center" vertical="center"/>
    </xf>
    <xf numFmtId="0" fontId="15" fillId="0" borderId="12" xfId="6" applyNumberFormat="1" applyFont="1" applyBorder="1" applyAlignment="1">
      <alignment horizontal="center" vertical="center"/>
    </xf>
    <xf numFmtId="1" fontId="15" fillId="0" borderId="1" xfId="6" applyNumberFormat="1" applyFont="1" applyBorder="1" applyAlignment="1">
      <alignment horizontal="center"/>
    </xf>
    <xf numFmtId="1" fontId="15" fillId="0" borderId="7" xfId="6" applyNumberFormat="1" applyFont="1" applyBorder="1" applyAlignment="1">
      <alignment horizontal="center"/>
    </xf>
    <xf numFmtId="1" fontId="24" fillId="0" borderId="7" xfId="6" applyNumberFormat="1" applyFont="1" applyBorder="1" applyAlignment="1">
      <alignment horizontal="center"/>
    </xf>
    <xf numFmtId="0" fontId="15" fillId="0" borderId="1" xfId="6" applyNumberFormat="1" applyFont="1" applyBorder="1" applyAlignment="1">
      <alignment horizontal="left" wrapText="1"/>
    </xf>
    <xf numFmtId="164" fontId="15" fillId="0" borderId="7" xfId="6" applyNumberFormat="1" applyFont="1" applyBorder="1" applyAlignment="1">
      <alignment horizontal="center" wrapText="1"/>
    </xf>
    <xf numFmtId="0" fontId="15" fillId="0" borderId="7" xfId="6" applyNumberFormat="1" applyFont="1" applyBorder="1" applyAlignment="1">
      <alignment horizontal="left" wrapText="1"/>
    </xf>
    <xf numFmtId="2" fontId="15" fillId="0" borderId="7" xfId="6" applyNumberFormat="1" applyFont="1" applyBorder="1" applyAlignment="1">
      <alignment horizontal="center" wrapText="1"/>
    </xf>
    <xf numFmtId="4" fontId="24" fillId="0" borderId="1" xfId="6" applyNumberFormat="1" applyFont="1" applyBorder="1" applyAlignment="1">
      <alignment horizontal="center" wrapText="1"/>
    </xf>
    <xf numFmtId="4" fontId="15" fillId="0" borderId="1" xfId="6" applyNumberFormat="1" applyFont="1" applyBorder="1" applyAlignment="1">
      <alignment horizontal="center" wrapText="1"/>
    </xf>
    <xf numFmtId="49" fontId="15" fillId="0" borderId="7" xfId="6" applyNumberFormat="1" applyFont="1" applyBorder="1" applyAlignment="1">
      <alignment horizontal="center" wrapText="1"/>
    </xf>
    <xf numFmtId="165" fontId="15" fillId="0" borderId="7" xfId="6" applyNumberFormat="1" applyFont="1" applyBorder="1" applyAlignment="1">
      <alignment horizontal="center" wrapText="1"/>
    </xf>
    <xf numFmtId="165" fontId="24" fillId="0" borderId="7" xfId="6" applyNumberFormat="1" applyFont="1" applyBorder="1" applyAlignment="1">
      <alignment horizontal="center" wrapText="1"/>
    </xf>
    <xf numFmtId="0" fontId="24" fillId="0" borderId="12" xfId="6" applyNumberFormat="1" applyFont="1" applyBorder="1" applyAlignment="1">
      <alignment horizontal="right" wrapText="1"/>
    </xf>
    <xf numFmtId="4" fontId="24" fillId="0" borderId="7" xfId="6" applyNumberFormat="1" applyFont="1" applyBorder="1" applyAlignment="1">
      <alignment horizontal="center" wrapText="1"/>
    </xf>
    <xf numFmtId="4" fontId="15" fillId="0" borderId="7" xfId="6" applyNumberFormat="1" applyFont="1" applyBorder="1" applyAlignment="1">
      <alignment horizontal="center" wrapText="1"/>
    </xf>
    <xf numFmtId="0" fontId="15" fillId="0" borderId="1" xfId="6" applyNumberFormat="1" applyFont="1" applyBorder="1" applyAlignment="1">
      <alignment horizontal="center" wrapText="1"/>
    </xf>
    <xf numFmtId="2" fontId="15" fillId="0" borderId="1" xfId="6" applyNumberFormat="1" applyFont="1" applyBorder="1" applyAlignment="1">
      <alignment horizontal="center" wrapText="1"/>
    </xf>
    <xf numFmtId="0" fontId="24" fillId="0" borderId="1" xfId="6" applyNumberFormat="1" applyFont="1" applyBorder="1" applyAlignment="1">
      <alignment horizontal="right" wrapText="1"/>
    </xf>
    <xf numFmtId="2" fontId="24" fillId="0" borderId="29" xfId="6" applyNumberFormat="1" applyFont="1" applyBorder="1" applyAlignment="1">
      <alignment horizontal="center" wrapText="1"/>
    </xf>
    <xf numFmtId="2" fontId="24" fillId="0" borderId="7" xfId="6" applyNumberFormat="1" applyFont="1" applyBorder="1" applyAlignment="1">
      <alignment horizontal="center" wrapText="1"/>
    </xf>
    <xf numFmtId="0" fontId="24" fillId="0" borderId="29" xfId="6" applyNumberFormat="1" applyFont="1" applyBorder="1" applyAlignment="1">
      <alignment horizontal="center" wrapText="1"/>
    </xf>
    <xf numFmtId="0" fontId="24" fillId="0" borderId="37" xfId="6" applyNumberFormat="1" applyFont="1" applyBorder="1" applyAlignment="1">
      <alignment horizontal="center" wrapText="1"/>
    </xf>
    <xf numFmtId="0" fontId="24" fillId="0" borderId="7" xfId="6" applyNumberFormat="1" applyFont="1" applyBorder="1" applyAlignment="1">
      <alignment horizontal="center" wrapText="1"/>
    </xf>
    <xf numFmtId="166" fontId="15" fillId="0" borderId="1" xfId="6" applyNumberFormat="1" applyFont="1" applyBorder="1" applyAlignment="1">
      <alignment horizontal="center" wrapText="1"/>
    </xf>
    <xf numFmtId="0" fontId="15" fillId="3" borderId="1" xfId="6" applyFill="1" applyBorder="1"/>
    <xf numFmtId="0" fontId="25" fillId="3" borderId="1" xfId="0" applyFont="1" applyFill="1" applyBorder="1"/>
    <xf numFmtId="166" fontId="15" fillId="3" borderId="1" xfId="6" applyNumberFormat="1" applyFont="1" applyFill="1" applyBorder="1" applyAlignment="1">
      <alignment horizontal="center" wrapText="1"/>
    </xf>
    <xf numFmtId="4" fontId="15" fillId="3" borderId="1" xfId="6" applyNumberFormat="1" applyFont="1" applyFill="1" applyBorder="1" applyAlignment="1">
      <alignment horizontal="center" wrapText="1"/>
    </xf>
    <xf numFmtId="0" fontId="15" fillId="3" borderId="1" xfId="6" applyNumberFormat="1" applyFont="1" applyFill="1" applyBorder="1" applyAlignment="1">
      <alignment horizontal="left"/>
    </xf>
    <xf numFmtId="0" fontId="0" fillId="5" borderId="0" xfId="0" applyFill="1"/>
    <xf numFmtId="0" fontId="15" fillId="0" borderId="1" xfId="6" applyNumberFormat="1" applyFont="1" applyBorder="1" applyAlignment="1">
      <alignment horizontal="center" vertical="center"/>
    </xf>
    <xf numFmtId="0" fontId="27" fillId="0" borderId="1" xfId="0" applyFont="1" applyBorder="1"/>
    <xf numFmtId="0" fontId="28" fillId="0" borderId="1" xfId="0" applyFont="1" applyBorder="1"/>
    <xf numFmtId="0" fontId="28" fillId="0" borderId="29" xfId="0" applyFont="1" applyBorder="1"/>
    <xf numFmtId="0" fontId="28" fillId="0" borderId="37" xfId="0" applyFont="1" applyBorder="1" applyAlignment="1"/>
    <xf numFmtId="0" fontId="28" fillId="0" borderId="7" xfId="0" applyFont="1" applyBorder="1" applyAlignment="1"/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wrapText="1"/>
    </xf>
    <xf numFmtId="2" fontId="28" fillId="0" borderId="7" xfId="0" applyNumberFormat="1" applyFont="1" applyBorder="1" applyAlignment="1">
      <alignment horizontal="center"/>
    </xf>
    <xf numFmtId="0" fontId="28" fillId="7" borderId="1" xfId="0" applyFont="1" applyFill="1" applyBorder="1"/>
    <xf numFmtId="0" fontId="28" fillId="7" borderId="1" xfId="0" applyFont="1" applyFill="1" applyBorder="1" applyAlignment="1">
      <alignment horizontal="center"/>
    </xf>
    <xf numFmtId="0" fontId="28" fillId="7" borderId="1" xfId="0" applyFont="1" applyFill="1" applyBorder="1" applyAlignment="1">
      <alignment wrapText="1"/>
    </xf>
    <xf numFmtId="0" fontId="29" fillId="7" borderId="1" xfId="0" applyFont="1" applyFill="1" applyBorder="1" applyAlignment="1">
      <alignment horizontal="center"/>
    </xf>
    <xf numFmtId="2" fontId="23" fillId="7" borderId="29" xfId="0" applyNumberFormat="1" applyFont="1" applyFill="1" applyBorder="1" applyAlignment="1">
      <alignment horizontal="center"/>
    </xf>
    <xf numFmtId="2" fontId="23" fillId="7" borderId="7" xfId="0" applyNumberFormat="1" applyFont="1" applyFill="1" applyBorder="1" applyAlignment="1">
      <alignment horizontal="center"/>
    </xf>
    <xf numFmtId="0" fontId="28" fillId="7" borderId="29" xfId="0" applyFont="1" applyFill="1" applyBorder="1" applyAlignment="1">
      <alignment horizontal="center"/>
    </xf>
    <xf numFmtId="0" fontId="28" fillId="7" borderId="7" xfId="0" applyFont="1" applyFill="1" applyBorder="1" applyAlignment="1">
      <alignment horizontal="center"/>
    </xf>
    <xf numFmtId="9" fontId="28" fillId="7" borderId="29" xfId="0" applyNumberFormat="1" applyFont="1" applyFill="1" applyBorder="1" applyAlignment="1">
      <alignment horizontal="center"/>
    </xf>
    <xf numFmtId="0" fontId="28" fillId="7" borderId="37" xfId="0" applyFont="1" applyFill="1" applyBorder="1" applyAlignment="1">
      <alignment horizontal="center"/>
    </xf>
    <xf numFmtId="2" fontId="28" fillId="7" borderId="29" xfId="0" applyNumberFormat="1" applyFont="1" applyFill="1" applyBorder="1" applyAlignment="1">
      <alignment horizontal="center"/>
    </xf>
    <xf numFmtId="2" fontId="28" fillId="7" borderId="7" xfId="0" applyNumberFormat="1" applyFont="1" applyFill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30" fillId="0" borderId="1" xfId="0" applyFont="1" applyBorder="1"/>
    <xf numFmtId="0" fontId="31" fillId="5" borderId="0" xfId="0" applyFont="1" applyFill="1"/>
    <xf numFmtId="0" fontId="30" fillId="5" borderId="0" xfId="0" applyFont="1" applyFill="1"/>
    <xf numFmtId="0" fontId="32" fillId="5" borderId="0" xfId="0" applyFont="1" applyFill="1"/>
    <xf numFmtId="0" fontId="30" fillId="5" borderId="2" xfId="0" applyFont="1" applyFill="1" applyBorder="1"/>
    <xf numFmtId="0" fontId="29" fillId="5" borderId="1" xfId="0" applyFont="1" applyFill="1" applyBorder="1"/>
    <xf numFmtId="0" fontId="28" fillId="5" borderId="1" xfId="0" applyFont="1" applyFill="1" applyBorder="1" applyAlignment="1">
      <alignment horizontal="center"/>
    </xf>
    <xf numFmtId="0" fontId="1" fillId="5" borderId="1" xfId="0" applyFont="1" applyFill="1" applyBorder="1"/>
    <xf numFmtId="2" fontId="29" fillId="5" borderId="7" xfId="0" applyNumberFormat="1" applyFont="1" applyFill="1" applyBorder="1" applyAlignment="1">
      <alignment horizontal="center"/>
    </xf>
    <xf numFmtId="0" fontId="29" fillId="7" borderId="1" xfId="0" applyFont="1" applyFill="1" applyBorder="1"/>
    <xf numFmtId="0" fontId="29" fillId="7" borderId="1" xfId="0" applyFont="1" applyFill="1" applyBorder="1" applyAlignment="1">
      <alignment wrapText="1"/>
    </xf>
    <xf numFmtId="2" fontId="29" fillId="7" borderId="29" xfId="0" applyNumberFormat="1" applyFont="1" applyFill="1" applyBorder="1" applyAlignment="1">
      <alignment horizontal="center"/>
    </xf>
    <xf numFmtId="2" fontId="29" fillId="7" borderId="7" xfId="0" applyNumberFormat="1" applyFont="1" applyFill="1" applyBorder="1" applyAlignment="1">
      <alignment horizontal="center"/>
    </xf>
    <xf numFmtId="0" fontId="29" fillId="7" borderId="29" xfId="0" applyFont="1" applyFill="1" applyBorder="1" applyAlignment="1">
      <alignment horizontal="center"/>
    </xf>
    <xf numFmtId="0" fontId="29" fillId="7" borderId="7" xfId="0" applyFont="1" applyFill="1" applyBorder="1" applyAlignment="1">
      <alignment horizontal="center"/>
    </xf>
    <xf numFmtId="9" fontId="29" fillId="7" borderId="29" xfId="0" applyNumberFormat="1" applyFont="1" applyFill="1" applyBorder="1" applyAlignment="1">
      <alignment horizontal="center"/>
    </xf>
    <xf numFmtId="0" fontId="29" fillId="7" borderId="37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3" borderId="29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/>
    <xf numFmtId="0" fontId="0" fillId="8" borderId="1" xfId="0" applyFill="1" applyBorder="1"/>
    <xf numFmtId="166" fontId="0" fillId="8" borderId="1" xfId="0" applyNumberForma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9" fillId="0" borderId="1" xfId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/>
    <xf numFmtId="0" fontId="34" fillId="0" borderId="16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6" fillId="0" borderId="0" xfId="0" applyFont="1"/>
    <xf numFmtId="16" fontId="33" fillId="0" borderId="14" xfId="0" applyNumberFormat="1" applyFont="1" applyBorder="1" applyAlignment="1">
      <alignment horizontal="center" vertical="center" wrapText="1"/>
    </xf>
    <xf numFmtId="0" fontId="33" fillId="0" borderId="14" xfId="0" applyFont="1" applyBorder="1" applyAlignment="1">
      <alignment vertical="center" wrapText="1"/>
    </xf>
    <xf numFmtId="0" fontId="33" fillId="0" borderId="18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14" fontId="34" fillId="0" borderId="14" xfId="0" applyNumberFormat="1" applyFont="1" applyBorder="1" applyAlignment="1">
      <alignment horizontal="center" vertical="center" wrapText="1"/>
    </xf>
    <xf numFmtId="0" fontId="34" fillId="0" borderId="14" xfId="0" applyFont="1" applyBorder="1" applyAlignment="1">
      <alignment vertical="center" wrapText="1"/>
    </xf>
    <xf numFmtId="0" fontId="34" fillId="0" borderId="18" xfId="0" applyFont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0" fontId="37" fillId="0" borderId="0" xfId="0" applyFont="1"/>
    <xf numFmtId="0" fontId="33" fillId="0" borderId="39" xfId="0" applyFont="1" applyFill="1" applyBorder="1" applyAlignment="1">
      <alignment vertical="center" wrapText="1"/>
    </xf>
    <xf numFmtId="0" fontId="33" fillId="0" borderId="40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vertical="center" wrapText="1"/>
    </xf>
    <xf numFmtId="0" fontId="33" fillId="0" borderId="18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36" fillId="0" borderId="0" xfId="0" applyFont="1" applyFill="1"/>
    <xf numFmtId="16" fontId="34" fillId="0" borderId="14" xfId="0" applyNumberFormat="1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5" fillId="0" borderId="0" xfId="0" applyFont="1" applyFill="1"/>
    <xf numFmtId="0" fontId="12" fillId="0" borderId="18" xfId="0" applyFont="1" applyFill="1" applyBorder="1" applyAlignment="1">
      <alignment vertical="center" wrapText="1"/>
    </xf>
    <xf numFmtId="169" fontId="35" fillId="0" borderId="0" xfId="0" applyNumberFormat="1" applyFont="1" applyFill="1"/>
    <xf numFmtId="0" fontId="34" fillId="0" borderId="4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vertical="center" wrapText="1"/>
    </xf>
    <xf numFmtId="0" fontId="34" fillId="0" borderId="19" xfId="0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vertical="center" wrapText="1"/>
    </xf>
    <xf numFmtId="4" fontId="12" fillId="0" borderId="6" xfId="0" applyNumberFormat="1" applyFont="1" applyFill="1" applyBorder="1" applyAlignment="1">
      <alignment vertical="center" wrapText="1"/>
    </xf>
    <xf numFmtId="0" fontId="38" fillId="0" borderId="0" xfId="0" applyFont="1" applyAlignment="1"/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/>
    <xf numFmtId="0" fontId="33" fillId="0" borderId="13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37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7" fillId="0" borderId="24" xfId="6" applyNumberFormat="1" applyFont="1" applyBorder="1" applyAlignment="1">
      <alignment horizontal="center" vertical="center" wrapText="1"/>
    </xf>
    <xf numFmtId="0" fontId="17" fillId="0" borderId="25" xfId="6" applyNumberFormat="1" applyFont="1" applyBorder="1" applyAlignment="1">
      <alignment horizontal="center" vertical="center" wrapText="1"/>
    </xf>
    <xf numFmtId="0" fontId="15" fillId="6" borderId="32" xfId="6" applyNumberFormat="1" applyFont="1" applyFill="1" applyBorder="1" applyAlignment="1">
      <alignment horizontal="left" vertical="top" wrapText="1"/>
    </xf>
    <xf numFmtId="0" fontId="16" fillId="0" borderId="3" xfId="6" applyNumberFormat="1" applyFont="1" applyBorder="1" applyAlignment="1">
      <alignment horizontal="left" vertical="center" wrapText="1"/>
    </xf>
    <xf numFmtId="0" fontId="17" fillId="0" borderId="26" xfId="6" applyNumberFormat="1" applyFont="1" applyBorder="1" applyAlignment="1">
      <alignment horizontal="center" vertical="center" wrapText="1"/>
    </xf>
    <xf numFmtId="0" fontId="17" fillId="0" borderId="27" xfId="6" applyNumberFormat="1" applyFont="1" applyBorder="1" applyAlignment="1">
      <alignment horizontal="center" vertical="center" wrapText="1"/>
    </xf>
    <xf numFmtId="0" fontId="0" fillId="8" borderId="29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2" fontId="29" fillId="5" borderId="29" xfId="0" applyNumberFormat="1" applyFont="1" applyFill="1" applyBorder="1" applyAlignment="1">
      <alignment horizontal="center"/>
    </xf>
    <xf numFmtId="2" fontId="29" fillId="5" borderId="7" xfId="0" applyNumberFormat="1" applyFont="1" applyFill="1" applyBorder="1" applyAlignment="1">
      <alignment horizontal="center"/>
    </xf>
    <xf numFmtId="0" fontId="25" fillId="3" borderId="29" xfId="0" applyFont="1" applyFill="1" applyBorder="1" applyAlignment="1">
      <alignment horizontal="left"/>
    </xf>
    <xf numFmtId="0" fontId="25" fillId="3" borderId="37" xfId="0" applyFont="1" applyFill="1" applyBorder="1" applyAlignment="1">
      <alignment horizontal="left"/>
    </xf>
    <xf numFmtId="0" fontId="25" fillId="3" borderId="7" xfId="0" applyFont="1" applyFill="1" applyBorder="1" applyAlignment="1">
      <alignment horizontal="left"/>
    </xf>
    <xf numFmtId="0" fontId="1" fillId="3" borderId="2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28" fillId="5" borderId="38" xfId="0" applyFont="1" applyFill="1" applyBorder="1" applyAlignment="1">
      <alignment horizontal="center"/>
    </xf>
    <xf numFmtId="0" fontId="28" fillId="5" borderId="12" xfId="0" applyFont="1" applyFill="1" applyBorder="1" applyAlignment="1">
      <alignment horizontal="center"/>
    </xf>
    <xf numFmtId="0" fontId="28" fillId="5" borderId="33" xfId="0" applyFont="1" applyFill="1" applyBorder="1" applyAlignment="1">
      <alignment horizontal="center"/>
    </xf>
    <xf numFmtId="2" fontId="23" fillId="5" borderId="29" xfId="0" applyNumberFormat="1" applyFont="1" applyFill="1" applyBorder="1" applyAlignment="1">
      <alignment horizontal="center"/>
    </xf>
    <xf numFmtId="2" fontId="23" fillId="5" borderId="7" xfId="0" applyNumberFormat="1" applyFont="1" applyFill="1" applyBorder="1" applyAlignment="1">
      <alignment horizontal="center"/>
    </xf>
    <xf numFmtId="0" fontId="29" fillId="5" borderId="29" xfId="0" applyFont="1" applyFill="1" applyBorder="1" applyAlignment="1">
      <alignment horizontal="center"/>
    </xf>
    <xf numFmtId="0" fontId="29" fillId="5" borderId="7" xfId="0" applyFont="1" applyFill="1" applyBorder="1" applyAlignment="1">
      <alignment horizontal="center"/>
    </xf>
    <xf numFmtId="9" fontId="28" fillId="0" borderId="29" xfId="0" applyNumberFormat="1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9" fontId="28" fillId="5" borderId="29" xfId="0" applyNumberFormat="1" applyFont="1" applyFill="1" applyBorder="1" applyAlignment="1">
      <alignment horizontal="center"/>
    </xf>
    <xf numFmtId="0" fontId="28" fillId="5" borderId="7" xfId="0" applyFont="1" applyFill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2" fontId="23" fillId="0" borderId="29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2" fontId="28" fillId="0" borderId="29" xfId="0" applyNumberFormat="1" applyFont="1" applyBorder="1" applyAlignment="1">
      <alignment horizontal="center"/>
    </xf>
    <xf numFmtId="2" fontId="28" fillId="0" borderId="7" xfId="0" applyNumberFormat="1" applyFont="1" applyBorder="1" applyAlignment="1">
      <alignment horizontal="center"/>
    </xf>
    <xf numFmtId="0" fontId="15" fillId="0" borderId="28" xfId="6" applyNumberFormat="1" applyFont="1" applyBorder="1" applyAlignment="1">
      <alignment horizontal="center" vertical="center" wrapText="1"/>
    </xf>
    <xf numFmtId="0" fontId="15" fillId="0" borderId="2" xfId="6" applyNumberFormat="1" applyFont="1" applyBorder="1" applyAlignment="1">
      <alignment horizontal="center" vertical="center" wrapText="1"/>
    </xf>
    <xf numFmtId="0" fontId="15" fillId="0" borderId="1" xfId="6" applyNumberFormat="1" applyFont="1" applyBorder="1" applyAlignment="1">
      <alignment horizontal="center" vertical="center"/>
    </xf>
    <xf numFmtId="0" fontId="15" fillId="0" borderId="1" xfId="6" applyNumberFormat="1" applyFont="1" applyBorder="1" applyAlignment="1">
      <alignment horizontal="center" vertical="top" wrapText="1"/>
    </xf>
    <xf numFmtId="0" fontId="15" fillId="0" borderId="1" xfId="6" applyNumberFormat="1" applyFont="1" applyBorder="1" applyAlignment="1">
      <alignment horizontal="center" vertical="center" wrapText="1"/>
    </xf>
    <xf numFmtId="0" fontId="26" fillId="0" borderId="33" xfId="6" applyNumberFormat="1" applyFont="1" applyFill="1" applyBorder="1" applyAlignment="1">
      <alignment horizontal="left" wrapText="1"/>
    </xf>
    <xf numFmtId="4" fontId="15" fillId="0" borderId="29" xfId="6" applyNumberFormat="1" applyFont="1" applyBorder="1" applyAlignment="1">
      <alignment horizontal="center" wrapText="1"/>
    </xf>
    <xf numFmtId="4" fontId="15" fillId="0" borderId="7" xfId="6" applyNumberFormat="1" applyFont="1" applyBorder="1" applyAlignment="1">
      <alignment horizontal="center" wrapText="1"/>
    </xf>
    <xf numFmtId="4" fontId="24" fillId="0" borderId="29" xfId="6" applyNumberFormat="1" applyFont="1" applyBorder="1" applyAlignment="1">
      <alignment horizontal="center" wrapText="1"/>
    </xf>
    <xf numFmtId="4" fontId="24" fillId="0" borderId="7" xfId="6" applyNumberFormat="1" applyFont="1" applyBorder="1" applyAlignment="1">
      <alignment horizontal="center" wrapText="1"/>
    </xf>
    <xf numFmtId="2" fontId="24" fillId="0" borderId="1" xfId="6" applyNumberFormat="1" applyFont="1" applyBorder="1" applyAlignment="1">
      <alignment horizontal="center" wrapText="1"/>
    </xf>
    <xf numFmtId="0" fontId="24" fillId="0" borderId="1" xfId="6" applyNumberFormat="1" applyFont="1" applyBorder="1" applyAlignment="1">
      <alignment horizontal="center" wrapText="1"/>
    </xf>
    <xf numFmtId="4" fontId="24" fillId="0" borderId="1" xfId="6" applyNumberFormat="1" applyFont="1" applyBorder="1" applyAlignment="1">
      <alignment horizontal="center" wrapText="1"/>
    </xf>
    <xf numFmtId="166" fontId="15" fillId="3" borderId="29" xfId="6" applyNumberFormat="1" applyFont="1" applyFill="1" applyBorder="1" applyAlignment="1">
      <alignment horizontal="center" wrapText="1"/>
    </xf>
    <xf numFmtId="166" fontId="15" fillId="3" borderId="7" xfId="6" applyNumberFormat="1" applyFont="1" applyFill="1" applyBorder="1" applyAlignment="1">
      <alignment horizontal="center" wrapText="1"/>
    </xf>
    <xf numFmtId="2" fontId="15" fillId="3" borderId="1" xfId="6" applyNumberFormat="1" applyFont="1" applyFill="1" applyBorder="1" applyAlignment="1">
      <alignment horizontal="center"/>
    </xf>
    <xf numFmtId="0" fontId="15" fillId="3" borderId="1" xfId="6" applyNumberFormat="1" applyFont="1" applyFill="1" applyBorder="1" applyAlignment="1">
      <alignment horizontal="center"/>
    </xf>
    <xf numFmtId="0" fontId="15" fillId="3" borderId="1" xfId="6" applyNumberFormat="1" applyFont="1" applyFill="1" applyBorder="1" applyAlignment="1">
      <alignment horizontal="left"/>
    </xf>
    <xf numFmtId="4" fontId="15" fillId="3" borderId="1" xfId="6" applyNumberFormat="1" applyFont="1" applyFill="1" applyBorder="1" applyAlignment="1">
      <alignment horizontal="center" wrapText="1"/>
    </xf>
    <xf numFmtId="165" fontId="24" fillId="0" borderId="29" xfId="6" applyNumberFormat="1" applyFont="1" applyBorder="1" applyAlignment="1">
      <alignment horizontal="center" wrapText="1"/>
    </xf>
    <xf numFmtId="165" fontId="24" fillId="0" borderId="37" xfId="6" applyNumberFormat="1" applyFont="1" applyBorder="1" applyAlignment="1">
      <alignment horizontal="center" wrapText="1"/>
    </xf>
    <xf numFmtId="0" fontId="24" fillId="0" borderId="29" xfId="6" applyNumberFormat="1" applyFont="1" applyBorder="1" applyAlignment="1">
      <alignment horizontal="center" wrapText="1"/>
    </xf>
    <xf numFmtId="0" fontId="24" fillId="0" borderId="37" xfId="6" applyNumberFormat="1" applyFont="1" applyBorder="1" applyAlignment="1">
      <alignment horizontal="center" wrapText="1"/>
    </xf>
    <xf numFmtId="0" fontId="24" fillId="0" borderId="7" xfId="6" applyNumberFormat="1" applyFont="1" applyBorder="1" applyAlignment="1">
      <alignment horizontal="center" wrapText="1"/>
    </xf>
    <xf numFmtId="2" fontId="24" fillId="0" borderId="29" xfId="6" applyNumberFormat="1" applyFont="1" applyBorder="1" applyAlignment="1">
      <alignment horizontal="center" wrapText="1"/>
    </xf>
    <xf numFmtId="2" fontId="24" fillId="0" borderId="7" xfId="6" applyNumberFormat="1" applyFont="1" applyBorder="1" applyAlignment="1">
      <alignment horizontal="center" wrapText="1"/>
    </xf>
    <xf numFmtId="1" fontId="15" fillId="0" borderId="7" xfId="6" applyNumberFormat="1" applyFont="1" applyBorder="1" applyAlignment="1">
      <alignment horizontal="center"/>
    </xf>
    <xf numFmtId="1" fontId="15" fillId="0" borderId="1" xfId="6" applyNumberFormat="1" applyFont="1" applyBorder="1" applyAlignment="1">
      <alignment horizontal="center"/>
    </xf>
    <xf numFmtId="165" fontId="24" fillId="0" borderId="7" xfId="6" applyNumberFormat="1" applyFont="1" applyBorder="1" applyAlignment="1">
      <alignment horizontal="center" wrapText="1"/>
    </xf>
    <xf numFmtId="0" fontId="24" fillId="0" borderId="1" xfId="6" applyNumberFormat="1" applyFont="1" applyBorder="1" applyAlignment="1">
      <alignment horizontal="right" wrapText="1"/>
    </xf>
    <xf numFmtId="0" fontId="24" fillId="0" borderId="12" xfId="6" applyNumberFormat="1" applyFont="1" applyBorder="1" applyAlignment="1">
      <alignment horizontal="right" wrapText="1"/>
    </xf>
    <xf numFmtId="0" fontId="15" fillId="0" borderId="36" xfId="6" applyNumberFormat="1" applyFont="1" applyBorder="1" applyAlignment="1">
      <alignment horizontal="center" vertical="center" wrapText="1"/>
    </xf>
    <xf numFmtId="0" fontId="23" fillId="0" borderId="28" xfId="6" applyNumberFormat="1" applyFont="1" applyBorder="1" applyAlignment="1">
      <alignment horizontal="center" vertical="center" wrapText="1"/>
    </xf>
    <xf numFmtId="0" fontId="23" fillId="0" borderId="2" xfId="6" applyNumberFormat="1" applyFont="1" applyBorder="1" applyAlignment="1">
      <alignment horizontal="center" vertical="center" wrapText="1"/>
    </xf>
    <xf numFmtId="0" fontId="15" fillId="0" borderId="12" xfId="6" applyNumberFormat="1" applyFont="1" applyBorder="1" applyAlignment="1">
      <alignment horizontal="center" vertical="top" wrapText="1"/>
    </xf>
    <xf numFmtId="0" fontId="15" fillId="0" borderId="34" xfId="6" applyNumberFormat="1" applyFont="1" applyBorder="1" applyAlignment="1">
      <alignment horizontal="center"/>
    </xf>
    <xf numFmtId="14" fontId="15" fillId="5" borderId="35" xfId="6" applyNumberFormat="1" applyFont="1" applyFill="1" applyBorder="1" applyAlignment="1">
      <alignment horizontal="center"/>
    </xf>
    <xf numFmtId="0" fontId="15" fillId="5" borderId="35" xfId="6" applyNumberFormat="1" applyFont="1" applyFill="1" applyBorder="1" applyAlignment="1">
      <alignment horizontal="center"/>
    </xf>
    <xf numFmtId="14" fontId="20" fillId="5" borderId="0" xfId="6" applyNumberFormat="1" applyFont="1" applyFill="1" applyAlignment="1">
      <alignment horizontal="left"/>
    </xf>
    <xf numFmtId="0" fontId="20" fillId="5" borderId="0" xfId="6" applyNumberFormat="1" applyFont="1" applyFill="1" applyAlignment="1">
      <alignment horizontal="left"/>
    </xf>
    <xf numFmtId="0" fontId="15" fillId="0" borderId="7" xfId="6" applyNumberFormat="1" applyFont="1" applyBorder="1" applyAlignment="1">
      <alignment horizontal="center" vertical="center" wrapText="1"/>
    </xf>
  </cellXfs>
  <cellStyles count="9">
    <cellStyle name="Гіперпосилання" xfId="1" builtinId="8"/>
    <cellStyle name="Звичайний" xfId="0" builtinId="0"/>
    <cellStyle name="Звичайний 2" xfId="4"/>
    <cellStyle name="Звичайний 2 2 2" xfId="2"/>
    <cellStyle name="Звичайний 6" xfId="3"/>
    <cellStyle name="Звичайний 6 2" xfId="5"/>
    <cellStyle name="Звичайний_Аркуш1" xfId="6"/>
    <cellStyle name="Обычный 2 2" xfId="7"/>
    <cellStyle name="Обычный 2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zakon.rada.gov.ua/laws/show/z1172-1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view="pageBreakPreview" zoomScale="71" zoomScaleNormal="90" zoomScaleSheetLayoutView="71" workbookViewId="0">
      <selection activeCell="D4" sqref="D4"/>
    </sheetView>
  </sheetViews>
  <sheetFormatPr defaultRowHeight="33" customHeight="1" x14ac:dyDescent="0.3"/>
  <cols>
    <col min="1" max="1" width="9.140625" style="147" customWidth="1"/>
    <col min="2" max="2" width="36" style="147" customWidth="1"/>
    <col min="3" max="3" width="11.7109375" style="147" customWidth="1"/>
    <col min="4" max="4" width="9.7109375" style="147" customWidth="1"/>
    <col min="5" max="5" width="11.140625" style="147" customWidth="1"/>
    <col min="6" max="6" width="13.140625" style="147" customWidth="1"/>
    <col min="7" max="7" width="19.42578125" style="147" customWidth="1"/>
    <col min="8" max="8" width="10.7109375" style="147" customWidth="1"/>
    <col min="9" max="16384" width="9.140625" style="147"/>
  </cols>
  <sheetData>
    <row r="1" spans="1:7" ht="20.25" customHeight="1" x14ac:dyDescent="0.3">
      <c r="A1" s="145"/>
      <c r="B1" s="145"/>
      <c r="C1" s="146"/>
      <c r="D1" s="190" t="s">
        <v>227</v>
      </c>
      <c r="E1" s="191"/>
      <c r="F1" s="192"/>
      <c r="G1" s="192"/>
    </row>
    <row r="2" spans="1:7" ht="20.25" customHeight="1" x14ac:dyDescent="0.3">
      <c r="A2" s="145"/>
      <c r="B2" s="145"/>
      <c r="C2" s="146"/>
      <c r="D2" s="190" t="s">
        <v>221</v>
      </c>
      <c r="E2" s="191"/>
      <c r="F2" s="192"/>
      <c r="G2" s="192"/>
    </row>
    <row r="3" spans="1:7" ht="20.25" customHeight="1" x14ac:dyDescent="0.3">
      <c r="A3" s="145"/>
      <c r="B3" s="145"/>
      <c r="C3" s="146"/>
      <c r="D3" s="191" t="s">
        <v>228</v>
      </c>
      <c r="E3" s="191"/>
      <c r="F3" s="192"/>
      <c r="G3" s="192"/>
    </row>
    <row r="4" spans="1:7" ht="15.75" customHeight="1" thickBot="1" x14ac:dyDescent="0.35">
      <c r="E4" s="165"/>
      <c r="F4" s="165"/>
      <c r="G4" s="165"/>
    </row>
    <row r="5" spans="1:7" ht="33" customHeight="1" x14ac:dyDescent="0.3">
      <c r="A5" s="194" t="s">
        <v>32</v>
      </c>
      <c r="B5" s="194" t="s">
        <v>5</v>
      </c>
      <c r="C5" s="200" t="s">
        <v>222</v>
      </c>
      <c r="D5" s="166"/>
      <c r="E5" s="167"/>
      <c r="F5" s="167"/>
      <c r="G5" s="167"/>
    </row>
    <row r="6" spans="1:7" ht="33" customHeight="1" x14ac:dyDescent="0.3">
      <c r="A6" s="195"/>
      <c r="B6" s="195"/>
      <c r="C6" s="201"/>
      <c r="D6" s="197" t="s">
        <v>103</v>
      </c>
      <c r="E6" s="198"/>
      <c r="F6" s="198"/>
      <c r="G6" s="199"/>
    </row>
    <row r="7" spans="1:7" ht="53.25" customHeight="1" thickBot="1" x14ac:dyDescent="0.35">
      <c r="A7" s="196"/>
      <c r="B7" s="196"/>
      <c r="C7" s="202"/>
      <c r="D7" s="168" t="s">
        <v>41</v>
      </c>
      <c r="E7" s="169" t="s">
        <v>42</v>
      </c>
      <c r="F7" s="169" t="s">
        <v>43</v>
      </c>
      <c r="G7" s="169" t="s">
        <v>44</v>
      </c>
    </row>
    <row r="8" spans="1:7" ht="18.75" customHeight="1" x14ac:dyDescent="0.3">
      <c r="A8" s="148">
        <v>1</v>
      </c>
      <c r="B8" s="148">
        <v>2</v>
      </c>
      <c r="C8" s="149">
        <v>3</v>
      </c>
      <c r="D8" s="150">
        <v>4</v>
      </c>
      <c r="E8" s="151">
        <v>5</v>
      </c>
      <c r="F8" s="151">
        <v>6</v>
      </c>
      <c r="G8" s="151">
        <v>7</v>
      </c>
    </row>
    <row r="9" spans="1:7" s="175" customFormat="1" ht="33" customHeight="1" x14ac:dyDescent="0.3">
      <c r="A9" s="170">
        <v>1</v>
      </c>
      <c r="B9" s="171" t="s">
        <v>45</v>
      </c>
      <c r="C9" s="172" t="s">
        <v>3</v>
      </c>
      <c r="D9" s="173" t="e">
        <f t="shared" ref="D9:F9" si="0">D10+D16+D17+D21</f>
        <v>#REF!</v>
      </c>
      <c r="E9" s="174" t="e">
        <f t="shared" si="0"/>
        <v>#REF!</v>
      </c>
      <c r="F9" s="174">
        <f t="shared" si="0"/>
        <v>0</v>
      </c>
      <c r="G9" s="174" t="e">
        <f>G10+G16+G17+G21</f>
        <v>#REF!</v>
      </c>
    </row>
    <row r="10" spans="1:7" s="152" customFormat="1" ht="33" customHeight="1" x14ac:dyDescent="0.3">
      <c r="A10" s="153" t="s">
        <v>33</v>
      </c>
      <c r="B10" s="154" t="s">
        <v>46</v>
      </c>
      <c r="C10" s="155" t="s">
        <v>3</v>
      </c>
      <c r="D10" s="156">
        <f t="shared" ref="D10" si="1">SUM(D11:D15)</f>
        <v>0</v>
      </c>
      <c r="E10" s="157">
        <f t="shared" ref="E10" si="2">SUM(E11:E15)</f>
        <v>0</v>
      </c>
      <c r="F10" s="157">
        <f t="shared" ref="F10" si="3">SUM(F11:F15)</f>
        <v>0</v>
      </c>
      <c r="G10" s="157" t="e">
        <f>SUM(G11:G15)</f>
        <v>#REF!</v>
      </c>
    </row>
    <row r="11" spans="1:7" ht="33" customHeight="1" x14ac:dyDescent="0.3">
      <c r="A11" s="158" t="s">
        <v>75</v>
      </c>
      <c r="B11" s="159" t="s">
        <v>47</v>
      </c>
      <c r="C11" s="160" t="s">
        <v>3</v>
      </c>
      <c r="D11" s="161">
        <v>0</v>
      </c>
      <c r="E11" s="162">
        <v>0</v>
      </c>
      <c r="F11" s="163">
        <v>0</v>
      </c>
      <c r="G11" s="163" t="e">
        <f>#REF!</f>
        <v>#REF!</v>
      </c>
    </row>
    <row r="12" spans="1:7" ht="33" customHeight="1" x14ac:dyDescent="0.3">
      <c r="A12" s="158" t="s">
        <v>76</v>
      </c>
      <c r="B12" s="159" t="s">
        <v>48</v>
      </c>
      <c r="C12" s="160" t="s">
        <v>3</v>
      </c>
      <c r="D12" s="161">
        <v>0</v>
      </c>
      <c r="E12" s="162">
        <v>0</v>
      </c>
      <c r="F12" s="163">
        <v>0</v>
      </c>
      <c r="G12" s="163" t="e">
        <f>#REF!</f>
        <v>#REF!</v>
      </c>
    </row>
    <row r="13" spans="1:7" ht="33" customHeight="1" x14ac:dyDescent="0.3">
      <c r="A13" s="158" t="s">
        <v>77</v>
      </c>
      <c r="B13" s="159" t="s">
        <v>49</v>
      </c>
      <c r="C13" s="160" t="s">
        <v>3</v>
      </c>
      <c r="D13" s="164">
        <v>0</v>
      </c>
      <c r="E13" s="163">
        <v>0</v>
      </c>
      <c r="F13" s="163">
        <v>0</v>
      </c>
      <c r="G13" s="163">
        <v>0</v>
      </c>
    </row>
    <row r="14" spans="1:7" ht="33" customHeight="1" x14ac:dyDescent="0.3">
      <c r="A14" s="158" t="s">
        <v>78</v>
      </c>
      <c r="B14" s="159" t="s">
        <v>50</v>
      </c>
      <c r="C14" s="160" t="s">
        <v>3</v>
      </c>
      <c r="D14" s="164">
        <v>0</v>
      </c>
      <c r="E14" s="163">
        <v>0</v>
      </c>
      <c r="F14" s="163">
        <v>0</v>
      </c>
      <c r="G14" s="163">
        <v>0</v>
      </c>
    </row>
    <row r="15" spans="1:7" ht="33" customHeight="1" x14ac:dyDescent="0.3">
      <c r="A15" s="158" t="s">
        <v>79</v>
      </c>
      <c r="B15" s="159" t="s">
        <v>97</v>
      </c>
      <c r="C15" s="160" t="s">
        <v>3</v>
      </c>
      <c r="D15" s="164">
        <v>0</v>
      </c>
      <c r="E15" s="163">
        <v>0</v>
      </c>
      <c r="F15" s="163">
        <v>0</v>
      </c>
      <c r="G15" s="163">
        <v>0</v>
      </c>
    </row>
    <row r="16" spans="1:7" s="152" customFormat="1" ht="33" customHeight="1" x14ac:dyDescent="0.3">
      <c r="A16" s="153" t="s">
        <v>34</v>
      </c>
      <c r="B16" s="154" t="s">
        <v>98</v>
      </c>
      <c r="C16" s="155" t="s">
        <v>3</v>
      </c>
      <c r="D16" s="156" t="e">
        <f>#REF!/1000</f>
        <v>#REF!</v>
      </c>
      <c r="E16" s="157" t="e">
        <f>#REF!/1000</f>
        <v>#REF!</v>
      </c>
      <c r="F16" s="157">
        <v>0</v>
      </c>
      <c r="G16" s="157" t="e">
        <f>#REF!/1000</f>
        <v>#REF!</v>
      </c>
    </row>
    <row r="17" spans="1:7" s="152" customFormat="1" ht="33" customHeight="1" x14ac:dyDescent="0.3">
      <c r="A17" s="153" t="s">
        <v>80</v>
      </c>
      <c r="B17" s="154" t="s">
        <v>51</v>
      </c>
      <c r="C17" s="155" t="s">
        <v>3</v>
      </c>
      <c r="D17" s="156" t="e">
        <f t="shared" ref="D17" si="4">SUM(D18:D20)</f>
        <v>#REF!</v>
      </c>
      <c r="E17" s="157" t="e">
        <f t="shared" ref="E17" si="5">SUM(E18:E20)</f>
        <v>#REF!</v>
      </c>
      <c r="F17" s="157">
        <f t="shared" ref="F17" si="6">SUM(F18:F20)</f>
        <v>0</v>
      </c>
      <c r="G17" s="157" t="e">
        <f>SUM(G18:G20)</f>
        <v>#REF!</v>
      </c>
    </row>
    <row r="18" spans="1:7" ht="33" customHeight="1" x14ac:dyDescent="0.3">
      <c r="A18" s="158" t="s">
        <v>81</v>
      </c>
      <c r="B18" s="159" t="s">
        <v>99</v>
      </c>
      <c r="C18" s="160" t="s">
        <v>3</v>
      </c>
      <c r="D18" s="164" t="e">
        <f>#REF!/1000</f>
        <v>#REF!</v>
      </c>
      <c r="E18" s="163" t="e">
        <f>#REF!/1000</f>
        <v>#REF!</v>
      </c>
      <c r="F18" s="163">
        <v>0</v>
      </c>
      <c r="G18" s="163" t="e">
        <f>#REF!/1000</f>
        <v>#REF!</v>
      </c>
    </row>
    <row r="19" spans="1:7" ht="33" customHeight="1" x14ac:dyDescent="0.3">
      <c r="A19" s="158" t="s">
        <v>82</v>
      </c>
      <c r="B19" s="159" t="s">
        <v>52</v>
      </c>
      <c r="C19" s="160" t="s">
        <v>3</v>
      </c>
      <c r="D19" s="164">
        <v>0</v>
      </c>
      <c r="E19" s="163">
        <v>0</v>
      </c>
      <c r="F19" s="163">
        <v>0</v>
      </c>
      <c r="G19" s="163">
        <v>0</v>
      </c>
    </row>
    <row r="20" spans="1:7" ht="33" customHeight="1" x14ac:dyDescent="0.3">
      <c r="A20" s="158" t="s">
        <v>83</v>
      </c>
      <c r="B20" s="159" t="s">
        <v>53</v>
      </c>
      <c r="C20" s="160" t="s">
        <v>3</v>
      </c>
      <c r="D20" s="164">
        <v>0</v>
      </c>
      <c r="E20" s="163">
        <v>0</v>
      </c>
      <c r="F20" s="163">
        <v>0</v>
      </c>
      <c r="G20" s="163">
        <v>0</v>
      </c>
    </row>
    <row r="21" spans="1:7" s="152" customFormat="1" ht="33" customHeight="1" x14ac:dyDescent="0.3">
      <c r="A21" s="153" t="s">
        <v>84</v>
      </c>
      <c r="B21" s="154" t="s">
        <v>54</v>
      </c>
      <c r="C21" s="155" t="s">
        <v>3</v>
      </c>
      <c r="D21" s="156">
        <f t="shared" ref="D21" si="7">SUM(D22:D24)</f>
        <v>0</v>
      </c>
      <c r="E21" s="157" t="e">
        <f t="shared" ref="E21" si="8">SUM(E22:E24)</f>
        <v>#REF!</v>
      </c>
      <c r="F21" s="157">
        <f t="shared" ref="F21" si="9">SUM(F22:F24)</f>
        <v>0</v>
      </c>
      <c r="G21" s="157" t="e">
        <f>SUM(G22:G24)</f>
        <v>#REF!</v>
      </c>
    </row>
    <row r="22" spans="1:7" ht="33" customHeight="1" x14ac:dyDescent="0.3">
      <c r="A22" s="158" t="s">
        <v>85</v>
      </c>
      <c r="B22" s="159" t="s">
        <v>55</v>
      </c>
      <c r="C22" s="160" t="s">
        <v>3</v>
      </c>
      <c r="D22" s="164">
        <v>0</v>
      </c>
      <c r="E22" s="163">
        <v>0</v>
      </c>
      <c r="F22" s="163">
        <v>0</v>
      </c>
      <c r="G22" s="163" t="e">
        <f>#REF!/1000</f>
        <v>#REF!</v>
      </c>
    </row>
    <row r="23" spans="1:7" ht="33" customHeight="1" x14ac:dyDescent="0.3">
      <c r="A23" s="158" t="s">
        <v>86</v>
      </c>
      <c r="B23" s="159" t="s">
        <v>99</v>
      </c>
      <c r="C23" s="160" t="s">
        <v>3</v>
      </c>
      <c r="D23" s="164">
        <v>0</v>
      </c>
      <c r="E23" s="163">
        <v>0</v>
      </c>
      <c r="F23" s="163">
        <v>0</v>
      </c>
      <c r="G23" s="163">
        <v>0</v>
      </c>
    </row>
    <row r="24" spans="1:7" ht="33" customHeight="1" x14ac:dyDescent="0.3">
      <c r="A24" s="158" t="s">
        <v>87</v>
      </c>
      <c r="B24" s="159" t="s">
        <v>56</v>
      </c>
      <c r="C24" s="160" t="s">
        <v>3</v>
      </c>
      <c r="D24" s="164">
        <v>0</v>
      </c>
      <c r="E24" s="163" t="e">
        <f>#REF!</f>
        <v>#REF!</v>
      </c>
      <c r="F24" s="163">
        <v>0</v>
      </c>
      <c r="G24" s="163">
        <v>1227.1500000000001</v>
      </c>
    </row>
    <row r="25" spans="1:7" s="175" customFormat="1" ht="33" customHeight="1" x14ac:dyDescent="0.3">
      <c r="A25" s="170" t="s">
        <v>88</v>
      </c>
      <c r="B25" s="171" t="s">
        <v>57</v>
      </c>
      <c r="C25" s="172" t="s">
        <v>3</v>
      </c>
      <c r="D25" s="173" t="e">
        <f t="shared" ref="D25" si="10">SUM(D26:D28)</f>
        <v>#REF!</v>
      </c>
      <c r="E25" s="174">
        <f t="shared" ref="E25" si="11">SUM(E26:E28)</f>
        <v>0</v>
      </c>
      <c r="F25" s="174">
        <f t="shared" ref="F25" si="12">SUM(F26:F28)</f>
        <v>0</v>
      </c>
      <c r="G25" s="174" t="e">
        <f>SUM(G26:G28)</f>
        <v>#REF!</v>
      </c>
    </row>
    <row r="26" spans="1:7" s="179" customFormat="1" ht="33" customHeight="1" x14ac:dyDescent="0.3">
      <c r="A26" s="176" t="s">
        <v>35</v>
      </c>
      <c r="B26" s="177" t="s">
        <v>55</v>
      </c>
      <c r="C26" s="178" t="s">
        <v>3</v>
      </c>
      <c r="D26" s="162">
        <v>0</v>
      </c>
      <c r="E26" s="162">
        <v>0</v>
      </c>
      <c r="F26" s="162">
        <v>0</v>
      </c>
      <c r="G26" s="162" t="e">
        <f>#REF!</f>
        <v>#REF!</v>
      </c>
    </row>
    <row r="27" spans="1:7" s="179" customFormat="1" ht="33" customHeight="1" x14ac:dyDescent="0.3">
      <c r="A27" s="176" t="s">
        <v>36</v>
      </c>
      <c r="B27" s="177" t="s">
        <v>99</v>
      </c>
      <c r="C27" s="178" t="s">
        <v>3</v>
      </c>
      <c r="D27" s="162" t="e">
        <f>#REF!*#REF!</f>
        <v>#REF!</v>
      </c>
      <c r="E27" s="162">
        <v>0</v>
      </c>
      <c r="F27" s="162">
        <v>0</v>
      </c>
      <c r="G27" s="162" t="e">
        <f>#REF!</f>
        <v>#REF!</v>
      </c>
    </row>
    <row r="28" spans="1:7" s="179" customFormat="1" ht="33" customHeight="1" x14ac:dyDescent="0.3">
      <c r="A28" s="176" t="s">
        <v>89</v>
      </c>
      <c r="B28" s="177" t="s">
        <v>58</v>
      </c>
      <c r="C28" s="178" t="s">
        <v>3</v>
      </c>
      <c r="D28" s="162">
        <v>0</v>
      </c>
      <c r="E28" s="162">
        <v>0</v>
      </c>
      <c r="F28" s="162">
        <v>0</v>
      </c>
      <c r="G28" s="162" t="e">
        <f>#REF!+#REF!+#REF!</f>
        <v>#REF!</v>
      </c>
    </row>
    <row r="29" spans="1:7" s="179" customFormat="1" ht="33" customHeight="1" x14ac:dyDescent="0.3">
      <c r="A29" s="170" t="s">
        <v>91</v>
      </c>
      <c r="B29" s="171" t="s">
        <v>59</v>
      </c>
      <c r="C29" s="172" t="s">
        <v>3</v>
      </c>
      <c r="D29" s="173">
        <f t="shared" ref="D29:F29" si="13">SUM(D30:D32)</f>
        <v>0</v>
      </c>
      <c r="E29" s="174">
        <f t="shared" si="13"/>
        <v>0</v>
      </c>
      <c r="F29" s="174">
        <f t="shared" si="13"/>
        <v>0</v>
      </c>
      <c r="G29" s="174">
        <f>SUM(G30:G32)</f>
        <v>0</v>
      </c>
    </row>
    <row r="30" spans="1:7" s="179" customFormat="1" ht="33" customHeight="1" x14ac:dyDescent="0.3">
      <c r="A30" s="176" t="s">
        <v>90</v>
      </c>
      <c r="B30" s="177" t="s">
        <v>55</v>
      </c>
      <c r="C30" s="178" t="s">
        <v>3</v>
      </c>
      <c r="D30" s="161">
        <v>0</v>
      </c>
      <c r="E30" s="162">
        <v>0</v>
      </c>
      <c r="F30" s="162">
        <v>0</v>
      </c>
      <c r="G30" s="162">
        <v>0</v>
      </c>
    </row>
    <row r="31" spans="1:7" s="179" customFormat="1" ht="33" customHeight="1" x14ac:dyDescent="0.3">
      <c r="A31" s="176" t="s">
        <v>92</v>
      </c>
      <c r="B31" s="177" t="s">
        <v>99</v>
      </c>
      <c r="C31" s="178" t="s">
        <v>3</v>
      </c>
      <c r="D31" s="161">
        <v>0</v>
      </c>
      <c r="E31" s="162">
        <v>0</v>
      </c>
      <c r="F31" s="162">
        <v>0</v>
      </c>
      <c r="G31" s="162">
        <v>0</v>
      </c>
    </row>
    <row r="32" spans="1:7" s="179" customFormat="1" ht="33" customHeight="1" x14ac:dyDescent="0.3">
      <c r="A32" s="176" t="s">
        <v>93</v>
      </c>
      <c r="B32" s="177" t="s">
        <v>58</v>
      </c>
      <c r="C32" s="180"/>
      <c r="D32" s="161">
        <v>0</v>
      </c>
      <c r="E32" s="162">
        <v>0</v>
      </c>
      <c r="F32" s="162">
        <v>0</v>
      </c>
      <c r="G32" s="162">
        <v>0</v>
      </c>
    </row>
    <row r="33" spans="1:8" s="179" customFormat="1" ht="33" customHeight="1" x14ac:dyDescent="0.3">
      <c r="A33" s="170">
        <v>4</v>
      </c>
      <c r="B33" s="171" t="s">
        <v>224</v>
      </c>
      <c r="C33" s="172" t="s">
        <v>3</v>
      </c>
      <c r="D33" s="173" t="e">
        <f>#REF!</f>
        <v>#REF!</v>
      </c>
      <c r="E33" s="174" t="e">
        <f>#REF!</f>
        <v>#REF!</v>
      </c>
      <c r="F33" s="174">
        <v>0</v>
      </c>
      <c r="G33" s="174">
        <v>401.38</v>
      </c>
    </row>
    <row r="34" spans="1:8" s="179" customFormat="1" ht="33" customHeight="1" x14ac:dyDescent="0.3">
      <c r="A34" s="170">
        <v>5</v>
      </c>
      <c r="B34" s="171" t="s">
        <v>60</v>
      </c>
      <c r="C34" s="172" t="s">
        <v>3</v>
      </c>
      <c r="D34" s="173">
        <v>0</v>
      </c>
      <c r="E34" s="174">
        <v>0</v>
      </c>
      <c r="F34" s="174">
        <v>0</v>
      </c>
      <c r="G34" s="174">
        <v>0</v>
      </c>
    </row>
    <row r="35" spans="1:8" s="179" customFormat="1" ht="33" customHeight="1" x14ac:dyDescent="0.3">
      <c r="A35" s="170">
        <v>6</v>
      </c>
      <c r="B35" s="171" t="s">
        <v>225</v>
      </c>
      <c r="C35" s="172" t="s">
        <v>3</v>
      </c>
      <c r="D35" s="173" t="e">
        <f t="shared" ref="D35:F37" si="14">D9+D25+D29+D33</f>
        <v>#REF!</v>
      </c>
      <c r="E35" s="174" t="e">
        <f t="shared" si="14"/>
        <v>#REF!</v>
      </c>
      <c r="F35" s="174">
        <f t="shared" si="14"/>
        <v>0</v>
      </c>
      <c r="G35" s="174">
        <v>6549.18</v>
      </c>
    </row>
    <row r="36" spans="1:8" s="179" customFormat="1" ht="33" customHeight="1" x14ac:dyDescent="0.3">
      <c r="A36" s="170">
        <v>7</v>
      </c>
      <c r="B36" s="171" t="s">
        <v>61</v>
      </c>
      <c r="C36" s="172" t="s">
        <v>3</v>
      </c>
      <c r="D36" s="174">
        <v>0</v>
      </c>
      <c r="E36" s="174">
        <v>0</v>
      </c>
      <c r="F36" s="174">
        <v>0</v>
      </c>
      <c r="G36" s="174">
        <v>0</v>
      </c>
    </row>
    <row r="37" spans="1:8" s="179" customFormat="1" ht="33" customHeight="1" x14ac:dyDescent="0.3">
      <c r="A37" s="170">
        <v>8</v>
      </c>
      <c r="B37" s="171" t="s">
        <v>226</v>
      </c>
      <c r="C37" s="172" t="s">
        <v>3</v>
      </c>
      <c r="D37" s="174" t="e">
        <f>D43-D35</f>
        <v>#REF!</v>
      </c>
      <c r="E37" s="174" t="e">
        <f>E43-E35</f>
        <v>#REF!</v>
      </c>
      <c r="F37" s="174">
        <f t="shared" si="14"/>
        <v>0</v>
      </c>
      <c r="G37" s="174">
        <v>261.48</v>
      </c>
      <c r="H37" s="181"/>
    </row>
    <row r="38" spans="1:8" s="179" customFormat="1" ht="33" customHeight="1" x14ac:dyDescent="0.3">
      <c r="A38" s="176" t="s">
        <v>37</v>
      </c>
      <c r="B38" s="177" t="s">
        <v>62</v>
      </c>
      <c r="C38" s="178" t="s">
        <v>3</v>
      </c>
      <c r="D38" s="182" t="s">
        <v>63</v>
      </c>
      <c r="E38" s="183" t="s">
        <v>63</v>
      </c>
      <c r="F38" s="162">
        <v>0</v>
      </c>
      <c r="G38" s="162">
        <v>47.07</v>
      </c>
    </row>
    <row r="39" spans="1:8" s="179" customFormat="1" ht="33" customHeight="1" x14ac:dyDescent="0.3">
      <c r="A39" s="176" t="s">
        <v>38</v>
      </c>
      <c r="B39" s="177" t="s">
        <v>64</v>
      </c>
      <c r="C39" s="178" t="s">
        <v>3</v>
      </c>
      <c r="D39" s="182" t="s">
        <v>63</v>
      </c>
      <c r="E39" s="183" t="s">
        <v>63</v>
      </c>
      <c r="F39" s="162">
        <v>0</v>
      </c>
      <c r="G39" s="162">
        <v>0</v>
      </c>
    </row>
    <row r="40" spans="1:8" s="179" customFormat="1" ht="33" customHeight="1" x14ac:dyDescent="0.3">
      <c r="A40" s="176" t="s">
        <v>39</v>
      </c>
      <c r="B40" s="177" t="s">
        <v>65</v>
      </c>
      <c r="C40" s="178" t="s">
        <v>3</v>
      </c>
      <c r="D40" s="182" t="s">
        <v>63</v>
      </c>
      <c r="E40" s="183" t="s">
        <v>63</v>
      </c>
      <c r="F40" s="162">
        <v>0</v>
      </c>
      <c r="G40" s="162">
        <v>0</v>
      </c>
    </row>
    <row r="41" spans="1:8" s="179" customFormat="1" ht="33" customHeight="1" x14ac:dyDescent="0.3">
      <c r="A41" s="176" t="s">
        <v>40</v>
      </c>
      <c r="B41" s="177" t="s">
        <v>100</v>
      </c>
      <c r="C41" s="178" t="s">
        <v>3</v>
      </c>
      <c r="D41" s="182" t="s">
        <v>63</v>
      </c>
      <c r="E41" s="183" t="s">
        <v>63</v>
      </c>
      <c r="F41" s="162">
        <v>0</v>
      </c>
      <c r="G41" s="162">
        <v>0</v>
      </c>
    </row>
    <row r="42" spans="1:8" s="179" customFormat="1" ht="33" customHeight="1" x14ac:dyDescent="0.3">
      <c r="A42" s="176" t="s">
        <v>94</v>
      </c>
      <c r="B42" s="177" t="s">
        <v>66</v>
      </c>
      <c r="C42" s="178" t="s">
        <v>3</v>
      </c>
      <c r="D42" s="182" t="s">
        <v>63</v>
      </c>
      <c r="E42" s="183" t="s">
        <v>63</v>
      </c>
      <c r="F42" s="162">
        <v>0</v>
      </c>
      <c r="G42" s="162">
        <v>214.41</v>
      </c>
    </row>
    <row r="43" spans="1:8" s="179" customFormat="1" ht="33" customHeight="1" x14ac:dyDescent="0.3">
      <c r="A43" s="170">
        <v>9</v>
      </c>
      <c r="B43" s="171" t="s">
        <v>67</v>
      </c>
      <c r="C43" s="172" t="s">
        <v>3</v>
      </c>
      <c r="D43" s="174" t="e">
        <f>D44*D47/1000</f>
        <v>#REF!</v>
      </c>
      <c r="E43" s="174" t="e">
        <f>E44*E47/1000</f>
        <v>#REF!</v>
      </c>
      <c r="F43" s="174"/>
      <c r="G43" s="174">
        <f>G35+G37</f>
        <v>6810.66</v>
      </c>
    </row>
    <row r="44" spans="1:8" s="179" customFormat="1" ht="33" customHeight="1" x14ac:dyDescent="0.3">
      <c r="A44" s="170">
        <v>10</v>
      </c>
      <c r="B44" s="171" t="s">
        <v>68</v>
      </c>
      <c r="C44" s="172" t="s">
        <v>69</v>
      </c>
      <c r="D44" s="174">
        <v>0</v>
      </c>
      <c r="E44" s="174">
        <v>0</v>
      </c>
      <c r="F44" s="174"/>
      <c r="G44" s="174" t="e">
        <f>G43/G47*1000</f>
        <v>#REF!</v>
      </c>
    </row>
    <row r="45" spans="1:8" s="179" customFormat="1" ht="33" customHeight="1" x14ac:dyDescent="0.3">
      <c r="A45" s="176" t="s">
        <v>95</v>
      </c>
      <c r="B45" s="177" t="s">
        <v>70</v>
      </c>
      <c r="C45" s="178" t="s">
        <v>69</v>
      </c>
      <c r="D45" s="161">
        <v>0</v>
      </c>
      <c r="E45" s="162">
        <v>0</v>
      </c>
      <c r="F45" s="162">
        <v>0</v>
      </c>
      <c r="G45" s="162" t="e">
        <f>G11/G47*1000</f>
        <v>#REF!</v>
      </c>
    </row>
    <row r="46" spans="1:8" s="179" customFormat="1" ht="33" customHeight="1" x14ac:dyDescent="0.3">
      <c r="A46" s="176" t="s">
        <v>96</v>
      </c>
      <c r="B46" s="177" t="s">
        <v>71</v>
      </c>
      <c r="C46" s="178" t="s">
        <v>69</v>
      </c>
      <c r="D46" s="161">
        <v>0</v>
      </c>
      <c r="E46" s="162">
        <v>0</v>
      </c>
      <c r="F46" s="162">
        <v>0</v>
      </c>
      <c r="G46" s="162" t="e">
        <f>(G35-G11)/G47*1000</f>
        <v>#REF!</v>
      </c>
    </row>
    <row r="47" spans="1:8" s="179" customFormat="1" ht="33" customHeight="1" x14ac:dyDescent="0.3">
      <c r="A47" s="184">
        <v>11</v>
      </c>
      <c r="B47" s="177" t="s">
        <v>72</v>
      </c>
      <c r="C47" s="178" t="s">
        <v>2</v>
      </c>
      <c r="D47" s="161" t="e">
        <f>#REF!</f>
        <v>#REF!</v>
      </c>
      <c r="E47" s="162" t="e">
        <f>#REF!</f>
        <v>#REF!</v>
      </c>
      <c r="F47" s="162">
        <v>0</v>
      </c>
      <c r="G47" s="162" t="e">
        <f>#REF!</f>
        <v>#REF!</v>
      </c>
    </row>
    <row r="48" spans="1:8" s="179" customFormat="1" ht="33" customHeight="1" x14ac:dyDescent="0.3">
      <c r="A48" s="184">
        <v>12</v>
      </c>
      <c r="B48" s="177" t="s">
        <v>102</v>
      </c>
      <c r="C48" s="178" t="s">
        <v>2</v>
      </c>
      <c r="D48" s="161">
        <v>0</v>
      </c>
      <c r="E48" s="162">
        <v>0</v>
      </c>
      <c r="F48" s="162">
        <v>0</v>
      </c>
      <c r="G48" s="162">
        <v>0</v>
      </c>
    </row>
    <row r="49" spans="1:7" s="179" customFormat="1" ht="33" customHeight="1" x14ac:dyDescent="0.3">
      <c r="A49" s="184">
        <v>13</v>
      </c>
      <c r="B49" s="177" t="s">
        <v>101</v>
      </c>
      <c r="C49" s="178" t="s">
        <v>69</v>
      </c>
      <c r="D49" s="161">
        <v>0</v>
      </c>
      <c r="E49" s="162">
        <v>0</v>
      </c>
      <c r="F49" s="162">
        <v>0</v>
      </c>
      <c r="G49" s="162">
        <v>0</v>
      </c>
    </row>
    <row r="50" spans="1:7" s="179" customFormat="1" ht="33" customHeight="1" x14ac:dyDescent="0.3">
      <c r="A50" s="184">
        <v>14</v>
      </c>
      <c r="B50" s="177" t="s">
        <v>73</v>
      </c>
      <c r="C50" s="178" t="s">
        <v>2</v>
      </c>
      <c r="D50" s="161">
        <v>0</v>
      </c>
      <c r="E50" s="162">
        <v>0</v>
      </c>
      <c r="F50" s="162">
        <v>0</v>
      </c>
      <c r="G50" s="162" t="e">
        <f>G47</f>
        <v>#REF!</v>
      </c>
    </row>
    <row r="51" spans="1:7" s="179" customFormat="1" ht="33" customHeight="1" thickBot="1" x14ac:dyDescent="0.35">
      <c r="A51" s="185">
        <v>15</v>
      </c>
      <c r="B51" s="186" t="s">
        <v>74</v>
      </c>
      <c r="C51" s="187" t="s">
        <v>69</v>
      </c>
      <c r="D51" s="188">
        <v>0</v>
      </c>
      <c r="E51" s="189">
        <v>0</v>
      </c>
      <c r="F51" s="189">
        <v>0</v>
      </c>
      <c r="G51" s="189" t="e">
        <f>G35/G50*1000</f>
        <v>#REF!</v>
      </c>
    </row>
    <row r="52" spans="1:7" ht="33" customHeight="1" x14ac:dyDescent="0.35">
      <c r="B52" s="191" t="s">
        <v>223</v>
      </c>
      <c r="C52" s="193"/>
      <c r="D52" s="193"/>
      <c r="E52" s="193"/>
      <c r="F52" s="193"/>
    </row>
    <row r="53" spans="1:7" ht="33" customHeight="1" x14ac:dyDescent="0.3">
      <c r="D53" s="165"/>
    </row>
  </sheetData>
  <mergeCells count="4">
    <mergeCell ref="A5:A7"/>
    <mergeCell ref="D6:G6"/>
    <mergeCell ref="B5:B7"/>
    <mergeCell ref="C5:C7"/>
  </mergeCells>
  <pageMargins left="0.70866141732283472" right="0.31496062992125984" top="0.35433070866141736" bottom="0.35433070866141736" header="0.31496062992125984" footer="0.31496062992125984"/>
  <pageSetup scale="85" orientation="portrait" r:id="rId1"/>
  <rowBreaks count="2" manualBreakCount="2">
    <brk id="26" max="7" man="1"/>
    <brk id="5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5"/>
  <sheetViews>
    <sheetView view="pageBreakPreview" zoomScale="90" zoomScaleNormal="100" zoomScaleSheetLayoutView="90" workbookViewId="0">
      <selection activeCell="B31" sqref="B31"/>
    </sheetView>
  </sheetViews>
  <sheetFormatPr defaultRowHeight="15" x14ac:dyDescent="0.25"/>
  <cols>
    <col min="2" max="2" width="79.140625" customWidth="1"/>
    <col min="3" max="3" width="25.5703125" customWidth="1"/>
  </cols>
  <sheetData>
    <row r="3" spans="1:3" ht="18.75" x14ac:dyDescent="0.3">
      <c r="A3" s="203" t="s">
        <v>104</v>
      </c>
      <c r="B3" s="203"/>
      <c r="C3" s="203"/>
    </row>
    <row r="4" spans="1:3" ht="36" customHeight="1" x14ac:dyDescent="0.3">
      <c r="A4" s="204" t="s">
        <v>215</v>
      </c>
      <c r="B4" s="204"/>
      <c r="C4" s="204"/>
    </row>
    <row r="5" spans="1:3" ht="18.75" x14ac:dyDescent="0.3">
      <c r="A5" s="203" t="s">
        <v>220</v>
      </c>
      <c r="B5" s="203"/>
      <c r="C5" s="203"/>
    </row>
    <row r="7" spans="1:3" ht="15.75" customHeight="1" x14ac:dyDescent="0.25">
      <c r="A7" s="205" t="s">
        <v>32</v>
      </c>
      <c r="B7" s="205" t="s">
        <v>105</v>
      </c>
      <c r="C7" s="205" t="s">
        <v>106</v>
      </c>
    </row>
    <row r="8" spans="1:3" ht="15.75" customHeight="1" x14ac:dyDescent="0.25">
      <c r="A8" s="205"/>
      <c r="B8" s="205"/>
      <c r="C8" s="205"/>
    </row>
    <row r="9" spans="1:3" x14ac:dyDescent="0.25">
      <c r="A9" s="142">
        <v>1</v>
      </c>
      <c r="B9" s="143" t="s">
        <v>107</v>
      </c>
      <c r="C9" s="142" t="s">
        <v>216</v>
      </c>
    </row>
    <row r="10" spans="1:3" x14ac:dyDescent="0.25">
      <c r="A10" s="142">
        <v>2</v>
      </c>
      <c r="B10" s="143" t="s">
        <v>108</v>
      </c>
      <c r="C10" s="142" t="s">
        <v>216</v>
      </c>
    </row>
    <row r="11" spans="1:3" x14ac:dyDescent="0.25">
      <c r="A11" s="142">
        <v>3</v>
      </c>
      <c r="B11" s="143" t="s">
        <v>109</v>
      </c>
      <c r="C11" s="142" t="s">
        <v>216</v>
      </c>
    </row>
    <row r="12" spans="1:3" x14ac:dyDescent="0.25">
      <c r="A12" s="142">
        <v>4</v>
      </c>
      <c r="B12" s="143" t="s">
        <v>110</v>
      </c>
      <c r="C12" s="142" t="s">
        <v>216</v>
      </c>
    </row>
    <row r="13" spans="1:3" x14ac:dyDescent="0.25">
      <c r="A13" s="142">
        <v>5</v>
      </c>
      <c r="B13" s="143" t="s">
        <v>217</v>
      </c>
      <c r="C13" s="142" t="s">
        <v>216</v>
      </c>
    </row>
    <row r="14" spans="1:3" x14ac:dyDescent="0.25">
      <c r="A14" s="142">
        <v>6</v>
      </c>
      <c r="B14" s="143" t="s">
        <v>218</v>
      </c>
      <c r="C14" s="142" t="s">
        <v>216</v>
      </c>
    </row>
    <row r="15" spans="1:3" x14ac:dyDescent="0.25">
      <c r="A15" s="142">
        <v>7</v>
      </c>
      <c r="B15" s="143" t="s">
        <v>111</v>
      </c>
      <c r="C15" s="142" t="s">
        <v>216</v>
      </c>
    </row>
    <row r="16" spans="1:3" x14ac:dyDescent="0.25">
      <c r="A16" s="142">
        <v>8</v>
      </c>
      <c r="B16" s="143" t="s">
        <v>112</v>
      </c>
      <c r="C16" s="142" t="s">
        <v>216</v>
      </c>
    </row>
    <row r="17" spans="1:5" x14ac:dyDescent="0.25">
      <c r="A17" s="142">
        <v>10</v>
      </c>
      <c r="B17" s="143" t="s">
        <v>113</v>
      </c>
      <c r="C17" s="142" t="s">
        <v>216</v>
      </c>
    </row>
    <row r="18" spans="1:5" x14ac:dyDescent="0.25">
      <c r="A18" s="142">
        <v>11</v>
      </c>
      <c r="B18" s="143" t="s">
        <v>114</v>
      </c>
      <c r="C18" s="142" t="s">
        <v>216</v>
      </c>
    </row>
    <row r="19" spans="1:5" x14ac:dyDescent="0.25">
      <c r="A19" s="142">
        <v>12</v>
      </c>
      <c r="B19" s="144" t="s">
        <v>115</v>
      </c>
      <c r="C19" s="142" t="s">
        <v>216</v>
      </c>
    </row>
    <row r="25" spans="1:5" x14ac:dyDescent="0.25">
      <c r="B25" s="26" t="s">
        <v>0</v>
      </c>
      <c r="C25" s="2" t="s">
        <v>219</v>
      </c>
      <c r="D25" s="2"/>
      <c r="E25" s="2"/>
    </row>
  </sheetData>
  <mergeCells count="6">
    <mergeCell ref="A3:C3"/>
    <mergeCell ref="A4:C4"/>
    <mergeCell ref="A5:C5"/>
    <mergeCell ref="A7:A8"/>
    <mergeCell ref="B7:B8"/>
    <mergeCell ref="C7:C8"/>
  </mergeCells>
  <hyperlinks>
    <hyperlink ref="B19" r:id="rId1" location="n129" display="https://zakon.rada.gov.ua/laws/show/z1172-18 - n129"/>
  </hyperlinks>
  <pageMargins left="0.7" right="0.7" top="0.75" bottom="0.75" header="0.3" footer="0.3"/>
  <pageSetup scale="7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view="pageBreakPreview" zoomScale="120" zoomScaleNormal="100" zoomScaleSheetLayoutView="120" workbookViewId="0">
      <selection activeCell="G10" sqref="G10"/>
    </sheetView>
  </sheetViews>
  <sheetFormatPr defaultRowHeight="12.75" x14ac:dyDescent="0.2"/>
  <cols>
    <col min="1" max="1" width="9.140625" style="1"/>
    <col min="2" max="2" width="33.7109375" style="1" customWidth="1"/>
    <col min="3" max="3" width="15.5703125" style="1" customWidth="1"/>
    <col min="4" max="7" width="14" style="1" customWidth="1"/>
    <col min="8" max="16384" width="9.140625" style="1"/>
  </cols>
  <sheetData>
    <row r="2" spans="1:7" x14ac:dyDescent="0.2">
      <c r="A2" s="209" t="s">
        <v>122</v>
      </c>
      <c r="B2" s="209"/>
      <c r="C2" s="209"/>
      <c r="D2" s="209"/>
      <c r="E2" s="209"/>
      <c r="F2" s="209"/>
      <c r="G2" s="209"/>
    </row>
    <row r="3" spans="1:7" x14ac:dyDescent="0.2">
      <c r="A3" s="209" t="s">
        <v>123</v>
      </c>
      <c r="B3" s="209"/>
      <c r="C3" s="209"/>
      <c r="D3" s="209"/>
      <c r="E3" s="209"/>
      <c r="F3" s="209"/>
      <c r="G3" s="209"/>
    </row>
    <row r="4" spans="1:7" x14ac:dyDescent="0.2">
      <c r="A4" s="4"/>
    </row>
    <row r="5" spans="1:7" ht="13.5" thickBot="1" x14ac:dyDescent="0.25"/>
    <row r="6" spans="1:7" ht="60" customHeight="1" thickBot="1" x14ac:dyDescent="0.25">
      <c r="A6" s="17" t="s">
        <v>4</v>
      </c>
      <c r="B6" s="18" t="s">
        <v>5</v>
      </c>
      <c r="C6" s="18" t="s">
        <v>1</v>
      </c>
      <c r="D6" s="18" t="s">
        <v>6</v>
      </c>
      <c r="E6" s="18" t="s">
        <v>7</v>
      </c>
      <c r="F6" s="18" t="s">
        <v>8</v>
      </c>
      <c r="G6" s="19" t="s">
        <v>9</v>
      </c>
    </row>
    <row r="7" spans="1:7" x14ac:dyDescent="0.2">
      <c r="A7" s="10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11">
        <v>7</v>
      </c>
    </row>
    <row r="8" spans="1:7" x14ac:dyDescent="0.2">
      <c r="A8" s="206" t="s">
        <v>10</v>
      </c>
      <c r="B8" s="207"/>
      <c r="C8" s="207"/>
      <c r="D8" s="207"/>
      <c r="E8" s="207"/>
      <c r="F8" s="207"/>
      <c r="G8" s="208"/>
    </row>
    <row r="9" spans="1:7" ht="38.25" x14ac:dyDescent="0.2">
      <c r="A9" s="12">
        <v>1</v>
      </c>
      <c r="B9" s="6" t="s">
        <v>11</v>
      </c>
      <c r="C9" s="5" t="s">
        <v>12</v>
      </c>
      <c r="D9" s="20" t="e">
        <f>#REF!+#REF!+#REF!+#REF!</f>
        <v>#REF!</v>
      </c>
      <c r="E9" s="20">
        <v>1.083</v>
      </c>
      <c r="F9" s="20"/>
      <c r="G9" s="21">
        <v>1.083</v>
      </c>
    </row>
    <row r="10" spans="1:7" ht="25.5" x14ac:dyDescent="0.2">
      <c r="A10" s="12">
        <v>2</v>
      </c>
      <c r="B10" s="6" t="s">
        <v>13</v>
      </c>
      <c r="C10" s="5" t="s">
        <v>12</v>
      </c>
      <c r="D10" s="20">
        <v>0.9</v>
      </c>
      <c r="E10" s="20">
        <v>0.9</v>
      </c>
      <c r="F10" s="20"/>
      <c r="G10" s="21">
        <v>0.9</v>
      </c>
    </row>
    <row r="11" spans="1:7" ht="51" x14ac:dyDescent="0.2">
      <c r="A11" s="12">
        <v>3</v>
      </c>
      <c r="B11" s="6" t="s">
        <v>14</v>
      </c>
      <c r="C11" s="5" t="s">
        <v>30</v>
      </c>
      <c r="D11" s="20">
        <v>0</v>
      </c>
      <c r="E11" s="20">
        <v>0</v>
      </c>
      <c r="F11" s="20"/>
      <c r="G11" s="21">
        <v>0</v>
      </c>
    </row>
    <row r="12" spans="1:7" x14ac:dyDescent="0.2">
      <c r="A12" s="13" t="s">
        <v>31</v>
      </c>
      <c r="B12" s="6" t="s">
        <v>119</v>
      </c>
      <c r="C12" s="7" t="s">
        <v>120</v>
      </c>
      <c r="D12" s="24" t="e">
        <f>201.262/D15</f>
        <v>#REF!</v>
      </c>
      <c r="E12" s="24" t="e">
        <f>395.068/E15</f>
        <v>#REF!</v>
      </c>
      <c r="F12" s="24"/>
      <c r="G12" s="25" t="e">
        <f>#REF!/'Дод 10'!G15</f>
        <v>#REF!</v>
      </c>
    </row>
    <row r="13" spans="1:7" ht="51" x14ac:dyDescent="0.2">
      <c r="A13" s="12">
        <v>4</v>
      </c>
      <c r="B13" s="6" t="s">
        <v>15</v>
      </c>
      <c r="C13" s="5" t="s">
        <v>16</v>
      </c>
      <c r="D13" s="24" t="e">
        <f>D12*1000*4060/7000</f>
        <v>#REF!</v>
      </c>
      <c r="E13" s="24" t="e">
        <f>E12*1000*4060/7000</f>
        <v>#REF!</v>
      </c>
      <c r="F13" s="24"/>
      <c r="G13" s="25" t="e">
        <f>G12*1000*4060/7000</f>
        <v>#REF!</v>
      </c>
    </row>
    <row r="14" spans="1:7" ht="51" x14ac:dyDescent="0.2">
      <c r="A14" s="12">
        <v>5</v>
      </c>
      <c r="B14" s="6" t="s">
        <v>17</v>
      </c>
      <c r="C14" s="5" t="s">
        <v>16</v>
      </c>
      <c r="D14" s="20">
        <v>188.15</v>
      </c>
      <c r="E14" s="20">
        <v>188.15</v>
      </c>
      <c r="F14" s="20"/>
      <c r="G14" s="21">
        <v>188.15</v>
      </c>
    </row>
    <row r="15" spans="1:7" x14ac:dyDescent="0.2">
      <c r="A15" s="12">
        <v>6</v>
      </c>
      <c r="B15" s="6" t="s">
        <v>18</v>
      </c>
      <c r="C15" s="5" t="s">
        <v>2</v>
      </c>
      <c r="D15" s="20" t="e">
        <f>#REF!</f>
        <v>#REF!</v>
      </c>
      <c r="E15" s="20" t="e">
        <f>#REF!</f>
        <v>#REF!</v>
      </c>
      <c r="F15" s="20"/>
      <c r="G15" s="21" t="e">
        <f>E15</f>
        <v>#REF!</v>
      </c>
    </row>
    <row r="16" spans="1:7" ht="38.25" x14ac:dyDescent="0.2">
      <c r="A16" s="12">
        <v>7</v>
      </c>
      <c r="B16" s="6" t="s">
        <v>19</v>
      </c>
      <c r="C16" s="5" t="s">
        <v>2</v>
      </c>
      <c r="D16" s="20">
        <v>0</v>
      </c>
      <c r="E16" s="20">
        <v>0</v>
      </c>
      <c r="F16" s="20"/>
      <c r="G16" s="21">
        <v>0</v>
      </c>
    </row>
    <row r="17" spans="1:10" ht="38.25" x14ac:dyDescent="0.2">
      <c r="A17" s="12">
        <v>8</v>
      </c>
      <c r="B17" s="6" t="s">
        <v>20</v>
      </c>
      <c r="C17" s="5" t="s">
        <v>2</v>
      </c>
      <c r="D17" s="20" t="e">
        <f>D15</f>
        <v>#REF!</v>
      </c>
      <c r="E17" s="20" t="e">
        <f>E15</f>
        <v>#REF!</v>
      </c>
      <c r="F17" s="20"/>
      <c r="G17" s="21" t="e">
        <f>G15</f>
        <v>#REF!</v>
      </c>
    </row>
    <row r="18" spans="1:10" ht="25.5" x14ac:dyDescent="0.2">
      <c r="A18" s="12">
        <v>9</v>
      </c>
      <c r="B18" s="6" t="s">
        <v>21</v>
      </c>
      <c r="C18" s="5" t="s">
        <v>22</v>
      </c>
      <c r="D18" s="24">
        <v>10</v>
      </c>
      <c r="E18" s="24">
        <v>10</v>
      </c>
      <c r="F18" s="24"/>
      <c r="G18" s="25">
        <v>10</v>
      </c>
    </row>
    <row r="19" spans="1:10" ht="25.5" x14ac:dyDescent="0.2">
      <c r="A19" s="12">
        <v>10</v>
      </c>
      <c r="B19" s="6" t="s">
        <v>23</v>
      </c>
      <c r="C19" s="5" t="s">
        <v>24</v>
      </c>
      <c r="D19" s="24">
        <v>5335</v>
      </c>
      <c r="E19" s="24">
        <v>7474</v>
      </c>
      <c r="F19" s="24"/>
      <c r="G19" s="25">
        <v>10153</v>
      </c>
    </row>
    <row r="20" spans="1:10" ht="25.5" x14ac:dyDescent="0.2">
      <c r="A20" s="12">
        <v>11</v>
      </c>
      <c r="B20" s="6" t="s">
        <v>25</v>
      </c>
      <c r="C20" s="5" t="s">
        <v>3</v>
      </c>
      <c r="D20" s="24">
        <v>640.20000000000005</v>
      </c>
      <c r="E20" s="24">
        <v>896.9</v>
      </c>
      <c r="F20" s="24"/>
      <c r="G20" s="25">
        <v>1218.4000000000001</v>
      </c>
    </row>
    <row r="21" spans="1:10" ht="38.25" x14ac:dyDescent="0.2">
      <c r="A21" s="12">
        <v>12</v>
      </c>
      <c r="B21" s="6" t="s">
        <v>26</v>
      </c>
      <c r="C21" s="5" t="s">
        <v>3</v>
      </c>
      <c r="D21" s="20">
        <v>0</v>
      </c>
      <c r="E21" s="20">
        <v>0</v>
      </c>
      <c r="F21" s="20"/>
      <c r="G21" s="21">
        <v>0</v>
      </c>
    </row>
    <row r="22" spans="1:10" ht="25.5" x14ac:dyDescent="0.2">
      <c r="A22" s="13" t="s">
        <v>121</v>
      </c>
      <c r="B22" s="6" t="s">
        <v>27</v>
      </c>
      <c r="C22" s="5" t="s">
        <v>3</v>
      </c>
      <c r="D22" s="20">
        <v>0</v>
      </c>
      <c r="E22" s="20">
        <v>0</v>
      </c>
      <c r="F22" s="20"/>
      <c r="G22" s="21">
        <v>0</v>
      </c>
    </row>
    <row r="23" spans="1:10" ht="25.5" x14ac:dyDescent="0.2">
      <c r="A23" s="12">
        <v>13</v>
      </c>
      <c r="B23" s="6" t="s">
        <v>28</v>
      </c>
      <c r="C23" s="5" t="s">
        <v>3</v>
      </c>
      <c r="D23" s="20">
        <v>0</v>
      </c>
      <c r="E23" s="20">
        <v>0</v>
      </c>
      <c r="F23" s="20"/>
      <c r="G23" s="21">
        <v>0</v>
      </c>
    </row>
    <row r="24" spans="1:10" ht="26.25" thickBot="1" x14ac:dyDescent="0.25">
      <c r="A24" s="14">
        <v>14</v>
      </c>
      <c r="B24" s="15" t="s">
        <v>29</v>
      </c>
      <c r="C24" s="16" t="s">
        <v>3</v>
      </c>
      <c r="D24" s="22"/>
      <c r="E24" s="22"/>
      <c r="F24" s="22"/>
      <c r="G24" s="23" t="e">
        <f>#REF!</f>
        <v>#REF!</v>
      </c>
    </row>
    <row r="28" spans="1:10" ht="15" x14ac:dyDescent="0.25">
      <c r="B28" s="3" t="s">
        <v>0</v>
      </c>
      <c r="C28" s="2"/>
      <c r="D28" s="2"/>
      <c r="E28" s="2"/>
      <c r="F28" s="2" t="s">
        <v>219</v>
      </c>
      <c r="G28" s="2"/>
      <c r="H28" s="2"/>
      <c r="I28" s="2"/>
      <c r="J28" s="2"/>
    </row>
  </sheetData>
  <mergeCells count="3">
    <mergeCell ref="A8:G8"/>
    <mergeCell ref="A2:G2"/>
    <mergeCell ref="A3:G3"/>
  </mergeCells>
  <pageMargins left="0.7" right="0.7" top="0.75" bottom="0.75" header="0.3" footer="0.3"/>
  <pageSetup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5"/>
  <sheetViews>
    <sheetView view="pageBreakPreview" zoomScale="60" zoomScaleNormal="100" workbookViewId="0">
      <selection activeCell="A2" sqref="A2"/>
    </sheetView>
  </sheetViews>
  <sheetFormatPr defaultRowHeight="15" x14ac:dyDescent="0.25"/>
  <sheetData>
    <row r="2" spans="1:22" x14ac:dyDescent="0.25">
      <c r="A2" s="8" t="s">
        <v>113</v>
      </c>
    </row>
    <row r="3" spans="1:22" ht="15.75" thickBot="1" x14ac:dyDescent="0.3"/>
    <row r="4" spans="1:22" x14ac:dyDescent="0.25">
      <c r="A4" s="213" t="s">
        <v>124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0" t="s">
        <v>125</v>
      </c>
      <c r="N4" s="210" t="s">
        <v>126</v>
      </c>
      <c r="O4" s="210" t="s">
        <v>127</v>
      </c>
      <c r="P4" s="210" t="s">
        <v>128</v>
      </c>
      <c r="Q4" s="210" t="s">
        <v>129</v>
      </c>
      <c r="R4" s="210" t="s">
        <v>130</v>
      </c>
      <c r="S4" s="210" t="s">
        <v>131</v>
      </c>
      <c r="T4" s="210" t="s">
        <v>132</v>
      </c>
      <c r="U4" s="210" t="s">
        <v>133</v>
      </c>
      <c r="V4" s="214" t="s">
        <v>134</v>
      </c>
    </row>
    <row r="5" spans="1:22" ht="57" thickBot="1" x14ac:dyDescent="0.3">
      <c r="A5" s="27" t="s">
        <v>135</v>
      </c>
      <c r="B5" s="28" t="s">
        <v>136</v>
      </c>
      <c r="C5" s="28" t="s">
        <v>137</v>
      </c>
      <c r="D5" s="28" t="s">
        <v>138</v>
      </c>
      <c r="E5" s="28" t="s">
        <v>139</v>
      </c>
      <c r="F5" s="28" t="s">
        <v>140</v>
      </c>
      <c r="G5" s="28" t="s">
        <v>141</v>
      </c>
      <c r="H5" s="28" t="s">
        <v>142</v>
      </c>
      <c r="I5" s="28" t="s">
        <v>143</v>
      </c>
      <c r="J5" s="28" t="s">
        <v>144</v>
      </c>
      <c r="K5" s="28" t="s">
        <v>145</v>
      </c>
      <c r="L5" s="29" t="s">
        <v>146</v>
      </c>
      <c r="M5" s="211"/>
      <c r="N5" s="211"/>
      <c r="O5" s="211"/>
      <c r="P5" s="211"/>
      <c r="Q5" s="211"/>
      <c r="R5" s="211"/>
      <c r="S5" s="211"/>
      <c r="T5" s="211"/>
      <c r="U5" s="211"/>
      <c r="V5" s="215"/>
    </row>
    <row r="6" spans="1:22" x14ac:dyDescent="0.25">
      <c r="A6" s="212" t="s">
        <v>147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30">
        <v>277351.71000000002</v>
      </c>
      <c r="N6" s="30">
        <v>288001.71000000002</v>
      </c>
      <c r="O6" s="31"/>
      <c r="P6" s="31"/>
      <c r="Q6" s="30">
        <v>288001.71000000002</v>
      </c>
      <c r="R6" s="30">
        <v>30678.73</v>
      </c>
      <c r="S6" s="30">
        <v>257322.98</v>
      </c>
      <c r="T6" s="31"/>
      <c r="U6" s="31"/>
      <c r="V6" s="32">
        <v>257322.98</v>
      </c>
    </row>
    <row r="7" spans="1:22" ht="90" x14ac:dyDescent="0.25">
      <c r="A7" s="33" t="s">
        <v>148</v>
      </c>
      <c r="B7" s="34" t="s">
        <v>149</v>
      </c>
      <c r="C7" s="35">
        <v>104</v>
      </c>
      <c r="D7" s="35">
        <v>131</v>
      </c>
      <c r="E7" s="34" t="s">
        <v>150</v>
      </c>
      <c r="F7" s="34"/>
      <c r="G7" s="34" t="s">
        <v>151</v>
      </c>
      <c r="H7" s="34" t="s">
        <v>152</v>
      </c>
      <c r="I7" s="34" t="s">
        <v>153</v>
      </c>
      <c r="J7" s="34"/>
      <c r="K7" s="34"/>
      <c r="L7" s="34" t="s">
        <v>154</v>
      </c>
      <c r="M7" s="36">
        <v>204860.04</v>
      </c>
      <c r="N7" s="36">
        <v>215510.04</v>
      </c>
      <c r="O7" s="37"/>
      <c r="P7" s="37"/>
      <c r="Q7" s="36">
        <v>215510.04</v>
      </c>
      <c r="R7" s="36">
        <v>23755.56</v>
      </c>
      <c r="S7" s="36">
        <v>191754.48</v>
      </c>
      <c r="T7" s="37"/>
      <c r="U7" s="37"/>
      <c r="V7" s="38">
        <v>191754.48</v>
      </c>
    </row>
    <row r="8" spans="1:22" ht="101.25" x14ac:dyDescent="0.25">
      <c r="A8" s="33" t="s">
        <v>155</v>
      </c>
      <c r="B8" s="34" t="s">
        <v>156</v>
      </c>
      <c r="C8" s="35">
        <v>104</v>
      </c>
      <c r="D8" s="35">
        <v>131</v>
      </c>
      <c r="E8" s="34" t="s">
        <v>150</v>
      </c>
      <c r="F8" s="34" t="s">
        <v>157</v>
      </c>
      <c r="G8" s="34" t="s">
        <v>158</v>
      </c>
      <c r="H8" s="34" t="s">
        <v>159</v>
      </c>
      <c r="I8" s="34" t="s">
        <v>160</v>
      </c>
      <c r="J8" s="34"/>
      <c r="K8" s="34"/>
      <c r="L8" s="34" t="s">
        <v>154</v>
      </c>
      <c r="M8" s="36">
        <v>14791.67</v>
      </c>
      <c r="N8" s="36">
        <v>14791.67</v>
      </c>
      <c r="O8" s="37"/>
      <c r="P8" s="37"/>
      <c r="Q8" s="36">
        <v>14791.67</v>
      </c>
      <c r="R8" s="36">
        <v>6409.65</v>
      </c>
      <c r="S8" s="36">
        <v>8382.02</v>
      </c>
      <c r="T8" s="37"/>
      <c r="U8" s="37"/>
      <c r="V8" s="38">
        <v>8382.02</v>
      </c>
    </row>
    <row r="9" spans="1:22" ht="90" x14ac:dyDescent="0.25">
      <c r="A9" s="33" t="s">
        <v>161</v>
      </c>
      <c r="B9" s="34" t="s">
        <v>162</v>
      </c>
      <c r="C9" s="35">
        <v>104</v>
      </c>
      <c r="D9" s="35">
        <v>131</v>
      </c>
      <c r="E9" s="34" t="s">
        <v>150</v>
      </c>
      <c r="F9" s="34"/>
      <c r="G9" s="34" t="s">
        <v>151</v>
      </c>
      <c r="H9" s="34" t="s">
        <v>152</v>
      </c>
      <c r="I9" s="34" t="s">
        <v>153</v>
      </c>
      <c r="J9" s="34"/>
      <c r="K9" s="34"/>
      <c r="L9" s="34" t="s">
        <v>154</v>
      </c>
      <c r="M9" s="36">
        <v>7700</v>
      </c>
      <c r="N9" s="36">
        <v>7700</v>
      </c>
      <c r="O9" s="37"/>
      <c r="P9" s="37"/>
      <c r="Q9" s="36">
        <v>7700</v>
      </c>
      <c r="R9" s="39">
        <v>513.52</v>
      </c>
      <c r="S9" s="36">
        <v>7186.48</v>
      </c>
      <c r="T9" s="37"/>
      <c r="U9" s="37"/>
      <c r="V9" s="38">
        <v>7186.48</v>
      </c>
    </row>
    <row r="10" spans="1:22" ht="90" x14ac:dyDescent="0.25">
      <c r="A10" s="33" t="s">
        <v>163</v>
      </c>
      <c r="B10" s="34" t="s">
        <v>164</v>
      </c>
      <c r="C10" s="35">
        <v>1091</v>
      </c>
      <c r="D10" s="35">
        <v>131</v>
      </c>
      <c r="E10" s="34" t="s">
        <v>150</v>
      </c>
      <c r="F10" s="34" t="s">
        <v>165</v>
      </c>
      <c r="G10" s="34" t="s">
        <v>166</v>
      </c>
      <c r="H10" s="34" t="s">
        <v>167</v>
      </c>
      <c r="I10" s="34" t="s">
        <v>168</v>
      </c>
      <c r="J10" s="34"/>
      <c r="K10" s="34"/>
      <c r="L10" s="34" t="s">
        <v>154</v>
      </c>
      <c r="M10" s="36">
        <v>25000</v>
      </c>
      <c r="N10" s="36">
        <v>25000</v>
      </c>
      <c r="O10" s="37"/>
      <c r="P10" s="37"/>
      <c r="Q10" s="36">
        <v>25000</v>
      </c>
      <c r="R10" s="37"/>
      <c r="S10" s="36">
        <v>25000</v>
      </c>
      <c r="T10" s="37"/>
      <c r="U10" s="37"/>
      <c r="V10" s="38">
        <v>25000</v>
      </c>
    </row>
    <row r="11" spans="1:22" ht="90.75" thickBot="1" x14ac:dyDescent="0.3">
      <c r="A11" s="40" t="s">
        <v>163</v>
      </c>
      <c r="B11" s="41" t="s">
        <v>169</v>
      </c>
      <c r="C11" s="42">
        <v>1091</v>
      </c>
      <c r="D11" s="42">
        <v>131</v>
      </c>
      <c r="E11" s="41" t="s">
        <v>150</v>
      </c>
      <c r="F11" s="41" t="s">
        <v>165</v>
      </c>
      <c r="G11" s="41" t="s">
        <v>166</v>
      </c>
      <c r="H11" s="41" t="s">
        <v>167</v>
      </c>
      <c r="I11" s="41" t="s">
        <v>168</v>
      </c>
      <c r="J11" s="41"/>
      <c r="K11" s="41"/>
      <c r="L11" s="41" t="s">
        <v>154</v>
      </c>
      <c r="M11" s="43">
        <v>25000</v>
      </c>
      <c r="N11" s="43">
        <v>25000</v>
      </c>
      <c r="O11" s="44"/>
      <c r="P11" s="44"/>
      <c r="Q11" s="43">
        <v>25000</v>
      </c>
      <c r="R11" s="44"/>
      <c r="S11" s="43">
        <v>25000</v>
      </c>
      <c r="T11" s="44"/>
      <c r="U11" s="44"/>
      <c r="V11" s="45">
        <v>25000</v>
      </c>
    </row>
    <row r="15" spans="1:22" x14ac:dyDescent="0.25">
      <c r="D15" s="26" t="s">
        <v>0</v>
      </c>
      <c r="O15" s="2" t="s">
        <v>116</v>
      </c>
    </row>
  </sheetData>
  <mergeCells count="12">
    <mergeCell ref="R4:R5"/>
    <mergeCell ref="S4:S5"/>
    <mergeCell ref="T4:T5"/>
    <mergeCell ref="U4:U5"/>
    <mergeCell ref="V4:V5"/>
    <mergeCell ref="P4:P5"/>
    <mergeCell ref="Q4:Q5"/>
    <mergeCell ref="A6:L6"/>
    <mergeCell ref="A4:L4"/>
    <mergeCell ref="M4:M5"/>
    <mergeCell ref="N4:N5"/>
    <mergeCell ref="O4:O5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7"/>
  <sheetViews>
    <sheetView view="pageBreakPreview" zoomScale="60" zoomScaleNormal="100" workbookViewId="0">
      <selection activeCell="AC49" sqref="AC49"/>
    </sheetView>
  </sheetViews>
  <sheetFormatPr defaultRowHeight="15" x14ac:dyDescent="0.25"/>
  <cols>
    <col min="1" max="1" width="12.28515625" customWidth="1"/>
    <col min="2" max="2" width="10.140625" customWidth="1"/>
    <col min="3" max="3" width="10.42578125" customWidth="1"/>
    <col min="4" max="4" width="27.7109375" customWidth="1"/>
    <col min="5" max="5" width="9.7109375" customWidth="1"/>
    <col min="7" max="7" width="4.5703125" customWidth="1"/>
    <col min="8" max="8" width="7.5703125" customWidth="1"/>
    <col min="9" max="9" width="1.28515625" customWidth="1"/>
    <col min="10" max="10" width="9.140625" hidden="1" customWidth="1"/>
    <col min="11" max="11" width="5.28515625" customWidth="1"/>
    <col min="12" max="12" width="2.140625" customWidth="1"/>
    <col min="13" max="13" width="2.5703125" customWidth="1"/>
    <col min="15" max="15" width="2" customWidth="1"/>
    <col min="16" max="16" width="9.140625" hidden="1" customWidth="1"/>
    <col min="18" max="18" width="3.28515625" customWidth="1"/>
    <col min="19" max="19" width="6.42578125" customWidth="1"/>
    <col min="20" max="20" width="9" customWidth="1"/>
  </cols>
  <sheetData>
    <row r="2" spans="1:21" x14ac:dyDescent="0.25">
      <c r="A2" s="46" t="s">
        <v>170</v>
      </c>
      <c r="B2" s="47"/>
      <c r="C2" s="47"/>
      <c r="D2" s="47"/>
      <c r="E2" s="47"/>
      <c r="F2" s="48"/>
      <c r="G2" s="48"/>
      <c r="H2" s="47"/>
      <c r="I2" s="49"/>
      <c r="J2" s="49"/>
      <c r="K2" s="49"/>
      <c r="L2" s="50"/>
      <c r="M2" s="50"/>
      <c r="N2" s="50"/>
      <c r="O2" s="50"/>
      <c r="P2" s="50"/>
      <c r="Q2" s="51"/>
      <c r="R2" s="51"/>
      <c r="S2" s="51"/>
      <c r="T2" s="51"/>
      <c r="U2" s="52"/>
    </row>
    <row r="3" spans="1:21" x14ac:dyDescent="0.25">
      <c r="A3" s="51"/>
      <c r="B3" s="51"/>
      <c r="C3" s="51"/>
      <c r="D3" s="53" t="s">
        <v>171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4" t="s">
        <v>172</v>
      </c>
      <c r="O4" s="55"/>
      <c r="P4" s="55"/>
      <c r="Q4" s="55"/>
      <c r="R4" s="55"/>
      <c r="S4" s="55"/>
      <c r="T4" s="55"/>
      <c r="U4" s="51"/>
    </row>
    <row r="5" spans="1:21" ht="15.75" thickBot="1" x14ac:dyDescent="0.3">
      <c r="A5" s="51"/>
      <c r="B5" s="51"/>
      <c r="C5" s="51"/>
      <c r="D5" s="56" t="s">
        <v>173</v>
      </c>
      <c r="E5" s="281" t="s">
        <v>174</v>
      </c>
      <c r="F5" s="281"/>
      <c r="G5" s="281"/>
      <c r="H5" s="51"/>
      <c r="I5" s="51"/>
      <c r="J5" s="51"/>
      <c r="K5" s="51"/>
      <c r="L5" s="51"/>
      <c r="M5" s="51"/>
      <c r="N5" s="57" t="s">
        <v>175</v>
      </c>
      <c r="O5" s="55"/>
      <c r="P5" s="55"/>
      <c r="Q5" s="55"/>
      <c r="R5" s="55"/>
      <c r="S5" s="55"/>
      <c r="T5" s="55"/>
      <c r="U5" s="51"/>
    </row>
    <row r="6" spans="1:21" ht="15.75" thickBot="1" x14ac:dyDescent="0.3">
      <c r="A6" s="58" t="s">
        <v>176</v>
      </c>
      <c r="B6" s="51"/>
      <c r="C6" s="51"/>
      <c r="D6" s="59">
        <v>1</v>
      </c>
      <c r="E6" s="282">
        <v>44469</v>
      </c>
      <c r="F6" s="283"/>
      <c r="G6" s="283"/>
      <c r="H6" s="51"/>
      <c r="I6" s="51"/>
      <c r="J6" s="51"/>
      <c r="K6" s="51"/>
      <c r="L6" s="51"/>
      <c r="M6" s="51"/>
      <c r="N6" s="60" t="s">
        <v>177</v>
      </c>
      <c r="O6" s="55"/>
      <c r="P6" s="55"/>
      <c r="Q6" s="54"/>
      <c r="R6" s="55"/>
      <c r="S6" s="55"/>
      <c r="T6" s="55"/>
      <c r="U6" s="51"/>
    </row>
    <row r="7" spans="1:2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60" t="s">
        <v>178</v>
      </c>
      <c r="O7" s="55"/>
      <c r="P7" s="55"/>
      <c r="Q7" s="57"/>
      <c r="R7" s="55"/>
      <c r="S7" s="55"/>
      <c r="T7" s="55"/>
      <c r="U7" s="51"/>
    </row>
    <row r="8" spans="1:21" x14ac:dyDescent="0.25">
      <c r="A8" s="61" t="s">
        <v>179</v>
      </c>
      <c r="B8" s="284">
        <v>44470</v>
      </c>
      <c r="C8" s="284"/>
      <c r="D8" s="285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62"/>
      <c r="R8" s="51"/>
      <c r="S8" s="51"/>
      <c r="T8" s="51"/>
      <c r="U8" s="51"/>
    </row>
    <row r="9" spans="1:21" ht="15" customHeight="1" x14ac:dyDescent="0.25">
      <c r="A9" s="248" t="s">
        <v>180</v>
      </c>
      <c r="B9" s="248"/>
      <c r="C9" s="63"/>
      <c r="D9" s="286" t="s">
        <v>181</v>
      </c>
      <c r="E9" s="286" t="s">
        <v>182</v>
      </c>
      <c r="F9" s="286" t="s">
        <v>183</v>
      </c>
      <c r="G9" s="286"/>
      <c r="H9" s="248"/>
      <c r="I9" s="248"/>
      <c r="J9" s="248"/>
      <c r="K9" s="248"/>
      <c r="L9" s="248"/>
      <c r="M9" s="248"/>
      <c r="N9" s="248"/>
      <c r="O9" s="248"/>
      <c r="P9" s="248"/>
      <c r="Q9" s="277" t="s">
        <v>184</v>
      </c>
      <c r="R9" s="277"/>
      <c r="S9" s="278" t="s">
        <v>185</v>
      </c>
      <c r="T9" s="278" t="s">
        <v>186</v>
      </c>
      <c r="U9" s="248" t="s">
        <v>187</v>
      </c>
    </row>
    <row r="10" spans="1:21" ht="39" customHeight="1" x14ac:dyDescent="0.25">
      <c r="A10" s="64" t="s">
        <v>188</v>
      </c>
      <c r="B10" s="65" t="s">
        <v>189</v>
      </c>
      <c r="C10" s="65" t="s">
        <v>190</v>
      </c>
      <c r="D10" s="286"/>
      <c r="E10" s="286"/>
      <c r="F10" s="286"/>
      <c r="G10" s="286"/>
      <c r="H10" s="249"/>
      <c r="I10" s="249"/>
      <c r="J10" s="249"/>
      <c r="K10" s="249"/>
      <c r="L10" s="249"/>
      <c r="M10" s="249"/>
      <c r="N10" s="280"/>
      <c r="O10" s="280"/>
      <c r="P10" s="280"/>
      <c r="Q10" s="277"/>
      <c r="R10" s="277"/>
      <c r="S10" s="279"/>
      <c r="T10" s="279"/>
      <c r="U10" s="248"/>
    </row>
    <row r="11" spans="1:21" x14ac:dyDescent="0.25">
      <c r="A11" s="66">
        <v>1</v>
      </c>
      <c r="B11" s="67">
        <v>2</v>
      </c>
      <c r="C11" s="67"/>
      <c r="D11" s="67">
        <v>3</v>
      </c>
      <c r="E11" s="67">
        <v>4</v>
      </c>
      <c r="F11" s="272">
        <v>5</v>
      </c>
      <c r="G11" s="272"/>
      <c r="H11" s="273">
        <v>6</v>
      </c>
      <c r="I11" s="273"/>
      <c r="J11" s="273"/>
      <c r="K11" s="273">
        <v>7</v>
      </c>
      <c r="L11" s="273"/>
      <c r="M11" s="273"/>
      <c r="N11" s="272">
        <v>8</v>
      </c>
      <c r="O11" s="272"/>
      <c r="P11" s="272"/>
      <c r="Q11" s="273">
        <v>9</v>
      </c>
      <c r="R11" s="273"/>
      <c r="S11" s="68">
        <v>10</v>
      </c>
      <c r="T11" s="68">
        <v>11</v>
      </c>
      <c r="U11" s="68">
        <v>12</v>
      </c>
    </row>
    <row r="12" spans="1:21" x14ac:dyDescent="0.25">
      <c r="A12" s="69" t="s">
        <v>151</v>
      </c>
      <c r="B12" s="70" t="s">
        <v>191</v>
      </c>
      <c r="C12" s="70" t="s">
        <v>192</v>
      </c>
      <c r="D12" s="71" t="s">
        <v>193</v>
      </c>
      <c r="E12" s="72">
        <v>0.25</v>
      </c>
      <c r="F12" s="252">
        <v>22980</v>
      </c>
      <c r="G12" s="253"/>
      <c r="H12" s="265"/>
      <c r="I12" s="266"/>
      <c r="J12" s="274"/>
      <c r="K12" s="275"/>
      <c r="L12" s="275"/>
      <c r="M12" s="275"/>
      <c r="N12" s="276"/>
      <c r="O12" s="276"/>
      <c r="P12" s="276"/>
      <c r="Q12" s="258">
        <v>5745</v>
      </c>
      <c r="R12" s="258"/>
      <c r="S12" s="73">
        <v>100</v>
      </c>
      <c r="T12" s="74">
        <v>11490</v>
      </c>
      <c r="U12" s="69"/>
    </row>
    <row r="13" spans="1:21" x14ac:dyDescent="0.25">
      <c r="A13" s="69" t="s">
        <v>151</v>
      </c>
      <c r="B13" s="75">
        <v>1231</v>
      </c>
      <c r="C13" s="75" t="s">
        <v>194</v>
      </c>
      <c r="D13" s="71" t="s">
        <v>195</v>
      </c>
      <c r="E13" s="76">
        <v>0.5</v>
      </c>
      <c r="F13" s="252">
        <v>15750</v>
      </c>
      <c r="G13" s="253"/>
      <c r="H13" s="265"/>
      <c r="I13" s="266"/>
      <c r="J13" s="77"/>
      <c r="K13" s="267"/>
      <c r="L13" s="268"/>
      <c r="M13" s="269"/>
      <c r="N13" s="267"/>
      <c r="O13" s="269"/>
      <c r="P13" s="78"/>
      <c r="Q13" s="254">
        <v>7875</v>
      </c>
      <c r="R13" s="255"/>
      <c r="S13" s="79">
        <v>100</v>
      </c>
      <c r="T13" s="80">
        <v>15750</v>
      </c>
      <c r="U13" s="69"/>
    </row>
    <row r="14" spans="1:21" x14ac:dyDescent="0.25">
      <c r="A14" s="69" t="s">
        <v>151</v>
      </c>
      <c r="B14" s="81" t="s">
        <v>196</v>
      </c>
      <c r="C14" s="81">
        <v>22502</v>
      </c>
      <c r="D14" s="69" t="s">
        <v>197</v>
      </c>
      <c r="E14" s="82">
        <v>0.5</v>
      </c>
      <c r="F14" s="252">
        <v>10370</v>
      </c>
      <c r="G14" s="253"/>
      <c r="H14" s="270"/>
      <c r="I14" s="271"/>
      <c r="J14" s="83"/>
      <c r="K14" s="267"/>
      <c r="L14" s="268"/>
      <c r="M14" s="269"/>
      <c r="N14" s="267"/>
      <c r="O14" s="269"/>
      <c r="P14" s="83"/>
      <c r="Q14" s="254">
        <v>5185</v>
      </c>
      <c r="R14" s="255"/>
      <c r="S14" s="79">
        <v>0</v>
      </c>
      <c r="T14" s="80">
        <v>5185</v>
      </c>
      <c r="U14" s="69"/>
    </row>
    <row r="15" spans="1:21" x14ac:dyDescent="0.25">
      <c r="A15" s="69" t="s">
        <v>151</v>
      </c>
      <c r="B15" s="81"/>
      <c r="C15" s="81"/>
      <c r="D15" s="69" t="s">
        <v>118</v>
      </c>
      <c r="E15" s="82">
        <v>0.25</v>
      </c>
      <c r="F15" s="252">
        <v>7200</v>
      </c>
      <c r="G15" s="253"/>
      <c r="H15" s="84"/>
      <c r="I15" s="85"/>
      <c r="J15" s="83"/>
      <c r="K15" s="86"/>
      <c r="L15" s="87"/>
      <c r="M15" s="88"/>
      <c r="N15" s="86"/>
      <c r="O15" s="88"/>
      <c r="P15" s="83"/>
      <c r="Q15" s="254">
        <v>1800</v>
      </c>
      <c r="R15" s="255"/>
      <c r="S15" s="79">
        <v>0</v>
      </c>
      <c r="T15" s="80">
        <v>1800</v>
      </c>
      <c r="U15" s="69"/>
    </row>
    <row r="16" spans="1:21" x14ac:dyDescent="0.25">
      <c r="A16" s="69" t="s">
        <v>151</v>
      </c>
      <c r="B16" s="81" t="s">
        <v>198</v>
      </c>
      <c r="C16" s="81" t="s">
        <v>192</v>
      </c>
      <c r="D16" s="69" t="s">
        <v>199</v>
      </c>
      <c r="E16" s="89">
        <v>0.125</v>
      </c>
      <c r="F16" s="252">
        <v>10080</v>
      </c>
      <c r="G16" s="253"/>
      <c r="H16" s="256"/>
      <c r="I16" s="256"/>
      <c r="J16" s="83"/>
      <c r="K16" s="257"/>
      <c r="L16" s="257"/>
      <c r="M16" s="257"/>
      <c r="N16" s="257"/>
      <c r="O16" s="257"/>
      <c r="P16" s="83"/>
      <c r="Q16" s="258">
        <v>1260</v>
      </c>
      <c r="R16" s="258"/>
      <c r="S16" s="73">
        <v>0</v>
      </c>
      <c r="T16" s="74">
        <v>1260</v>
      </c>
      <c r="U16" s="69"/>
    </row>
    <row r="17" spans="1:21" s="95" customFormat="1" x14ac:dyDescent="0.25">
      <c r="A17" s="90"/>
      <c r="B17" s="90"/>
      <c r="C17" s="90"/>
      <c r="D17" s="91" t="s">
        <v>200</v>
      </c>
      <c r="E17" s="92">
        <f>E12+E13+E14+E16+E15</f>
        <v>1.625</v>
      </c>
      <c r="F17" s="259">
        <f>F12+F13+F14+F16+F15</f>
        <v>66380</v>
      </c>
      <c r="G17" s="260"/>
      <c r="H17" s="261"/>
      <c r="I17" s="262"/>
      <c r="J17" s="262"/>
      <c r="K17" s="263"/>
      <c r="L17" s="263"/>
      <c r="M17" s="263"/>
      <c r="N17" s="263"/>
      <c r="O17" s="263"/>
      <c r="P17" s="263"/>
      <c r="Q17" s="264">
        <f>Q12+Q13+Q14+Q16+Q15</f>
        <v>21865</v>
      </c>
      <c r="R17" s="264"/>
      <c r="S17" s="93"/>
      <c r="T17" s="93">
        <f>T12+T13+T14+T15+T16</f>
        <v>35485</v>
      </c>
      <c r="U17" s="94"/>
    </row>
    <row r="19" spans="1:21" s="95" customFormat="1" x14ac:dyDescent="0.25">
      <c r="A19" s="251" t="s">
        <v>201</v>
      </c>
      <c r="B19" s="251"/>
      <c r="C19" s="251"/>
      <c r="D19" s="251"/>
      <c r="E19" s="251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x14ac:dyDescent="0.25">
      <c r="A20" s="248" t="s">
        <v>180</v>
      </c>
      <c r="B20" s="248"/>
      <c r="C20" s="96"/>
      <c r="D20" s="250" t="s">
        <v>181</v>
      </c>
      <c r="E20" s="250" t="s">
        <v>182</v>
      </c>
      <c r="F20" s="250" t="s">
        <v>202</v>
      </c>
      <c r="G20" s="250"/>
      <c r="H20" s="248" t="s">
        <v>203</v>
      </c>
      <c r="I20" s="248"/>
      <c r="J20" s="248"/>
      <c r="K20" s="248"/>
      <c r="L20" s="248"/>
      <c r="M20" s="248"/>
      <c r="N20" s="248"/>
      <c r="O20" s="248"/>
      <c r="P20" s="248"/>
      <c r="Q20" s="250" t="s">
        <v>184</v>
      </c>
      <c r="R20" s="250"/>
      <c r="S20" s="246" t="s">
        <v>185</v>
      </c>
      <c r="T20" s="246" t="s">
        <v>186</v>
      </c>
      <c r="U20" s="248" t="s">
        <v>187</v>
      </c>
    </row>
    <row r="21" spans="1:21" ht="35.25" customHeight="1" x14ac:dyDescent="0.25">
      <c r="A21" s="96" t="s">
        <v>188</v>
      </c>
      <c r="B21" s="96" t="s">
        <v>189</v>
      </c>
      <c r="C21" s="96"/>
      <c r="D21" s="250"/>
      <c r="E21" s="250"/>
      <c r="F21" s="250"/>
      <c r="G21" s="250"/>
      <c r="H21" s="249"/>
      <c r="I21" s="249"/>
      <c r="J21" s="249"/>
      <c r="K21" s="249" t="s">
        <v>204</v>
      </c>
      <c r="L21" s="249"/>
      <c r="M21" s="249"/>
      <c r="N21" s="249" t="s">
        <v>205</v>
      </c>
      <c r="O21" s="249"/>
      <c r="P21" s="249"/>
      <c r="Q21" s="250"/>
      <c r="R21" s="250"/>
      <c r="S21" s="247"/>
      <c r="T21" s="247"/>
      <c r="U21" s="248"/>
    </row>
    <row r="22" spans="1:21" x14ac:dyDescent="0.25">
      <c r="A22" s="97" t="s">
        <v>206</v>
      </c>
      <c r="B22" s="98"/>
      <c r="C22" s="99"/>
      <c r="D22" s="241"/>
      <c r="E22" s="235"/>
      <c r="F22" s="235"/>
      <c r="G22" s="235"/>
      <c r="H22" s="235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/>
    </row>
    <row r="23" spans="1:21" x14ac:dyDescent="0.25">
      <c r="A23" s="98"/>
      <c r="B23" s="102">
        <v>8162</v>
      </c>
      <c r="C23" s="102">
        <v>13786</v>
      </c>
      <c r="D23" s="103" t="s">
        <v>207</v>
      </c>
      <c r="E23" s="102">
        <v>4</v>
      </c>
      <c r="F23" s="242">
        <v>37</v>
      </c>
      <c r="G23" s="243"/>
      <c r="H23" s="241"/>
      <c r="I23" s="236"/>
      <c r="J23" s="98"/>
      <c r="K23" s="234">
        <v>0.04</v>
      </c>
      <c r="L23" s="235"/>
      <c r="M23" s="236"/>
      <c r="N23" s="234">
        <v>0.2</v>
      </c>
      <c r="O23" s="236"/>
      <c r="P23" s="98"/>
      <c r="Q23" s="244"/>
      <c r="R23" s="245"/>
      <c r="S23" s="104"/>
      <c r="T23" s="104"/>
      <c r="U23" s="98"/>
    </row>
    <row r="24" spans="1:21" x14ac:dyDescent="0.25">
      <c r="A24" s="105"/>
      <c r="B24" s="106"/>
      <c r="C24" s="106"/>
      <c r="D24" s="107"/>
      <c r="E24" s="108">
        <f>E23</f>
        <v>4</v>
      </c>
      <c r="F24" s="109"/>
      <c r="G24" s="110"/>
      <c r="H24" s="111"/>
      <c r="I24" s="112"/>
      <c r="J24" s="105"/>
      <c r="K24" s="113"/>
      <c r="L24" s="114"/>
      <c r="M24" s="112"/>
      <c r="N24" s="113"/>
      <c r="O24" s="112"/>
      <c r="P24" s="105"/>
      <c r="Q24" s="115"/>
      <c r="R24" s="116"/>
      <c r="S24" s="116"/>
      <c r="T24" s="116"/>
      <c r="U24" s="105"/>
    </row>
    <row r="25" spans="1:21" x14ac:dyDescent="0.25">
      <c r="A25" s="97" t="s">
        <v>208</v>
      </c>
      <c r="B25" s="98"/>
      <c r="C25" s="98"/>
      <c r="D25" s="103"/>
      <c r="E25" s="102"/>
      <c r="F25" s="239"/>
      <c r="G25" s="240"/>
      <c r="H25" s="241"/>
      <c r="I25" s="236"/>
      <c r="J25" s="98"/>
      <c r="K25" s="241"/>
      <c r="L25" s="235"/>
      <c r="M25" s="236"/>
      <c r="N25" s="241"/>
      <c r="O25" s="236"/>
      <c r="P25" s="98"/>
      <c r="Q25" s="241"/>
      <c r="R25" s="236"/>
      <c r="S25" s="117"/>
      <c r="T25" s="117"/>
      <c r="U25" s="98"/>
    </row>
    <row r="26" spans="1:21" x14ac:dyDescent="0.25">
      <c r="A26" s="98"/>
      <c r="B26" s="102">
        <v>8162</v>
      </c>
      <c r="C26" s="102">
        <v>13786</v>
      </c>
      <c r="D26" s="103" t="s">
        <v>207</v>
      </c>
      <c r="E26" s="102">
        <v>4</v>
      </c>
      <c r="F26" s="242">
        <v>37</v>
      </c>
      <c r="G26" s="243"/>
      <c r="H26" s="241"/>
      <c r="I26" s="236"/>
      <c r="J26" s="118"/>
      <c r="K26" s="234">
        <v>0.04</v>
      </c>
      <c r="L26" s="235"/>
      <c r="M26" s="236"/>
      <c r="N26" s="234">
        <v>0.2</v>
      </c>
      <c r="O26" s="236"/>
      <c r="P26" s="118"/>
      <c r="Q26" s="244"/>
      <c r="R26" s="245"/>
      <c r="S26" s="104"/>
      <c r="T26" s="104"/>
      <c r="U26" s="118"/>
    </row>
    <row r="27" spans="1:21" x14ac:dyDescent="0.25">
      <c r="A27" s="105"/>
      <c r="B27" s="106"/>
      <c r="C27" s="106"/>
      <c r="D27" s="107"/>
      <c r="E27" s="108">
        <f>E26</f>
        <v>4</v>
      </c>
      <c r="F27" s="109"/>
      <c r="G27" s="110"/>
      <c r="H27" s="111"/>
      <c r="I27" s="112"/>
      <c r="J27" s="105"/>
      <c r="K27" s="113"/>
      <c r="L27" s="114"/>
      <c r="M27" s="112"/>
      <c r="N27" s="113"/>
      <c r="O27" s="112"/>
      <c r="P27" s="105"/>
      <c r="Q27" s="115"/>
      <c r="R27" s="116"/>
      <c r="S27" s="116"/>
      <c r="T27" s="116"/>
      <c r="U27" s="105"/>
    </row>
    <row r="28" spans="1:21" x14ac:dyDescent="0.25">
      <c r="A28" s="119" t="s">
        <v>209</v>
      </c>
      <c r="B28" s="95"/>
      <c r="C28" s="95"/>
      <c r="D28" s="120"/>
      <c r="E28" s="120"/>
      <c r="F28" s="121"/>
      <c r="G28" s="121"/>
      <c r="H28" s="227"/>
      <c r="I28" s="228"/>
      <c r="J28" s="120"/>
      <c r="K28" s="227"/>
      <c r="L28" s="229"/>
      <c r="M28" s="228"/>
      <c r="N28" s="227"/>
      <c r="O28" s="228"/>
      <c r="P28" s="120"/>
      <c r="Q28" s="120"/>
      <c r="R28" s="120"/>
      <c r="S28" s="120"/>
      <c r="T28" s="120"/>
      <c r="U28" s="122"/>
    </row>
    <row r="29" spans="1:21" x14ac:dyDescent="0.25">
      <c r="A29" s="123"/>
      <c r="B29" s="102">
        <v>8162</v>
      </c>
      <c r="C29" s="102">
        <v>13786</v>
      </c>
      <c r="D29" s="103" t="s">
        <v>207</v>
      </c>
      <c r="E29" s="124">
        <v>4</v>
      </c>
      <c r="F29" s="230">
        <v>37</v>
      </c>
      <c r="G29" s="231"/>
      <c r="H29" s="232"/>
      <c r="I29" s="233"/>
      <c r="J29" s="125"/>
      <c r="K29" s="234">
        <v>0.04</v>
      </c>
      <c r="L29" s="235"/>
      <c r="M29" s="236"/>
      <c r="N29" s="237">
        <v>0.2</v>
      </c>
      <c r="O29" s="238"/>
      <c r="P29" s="125"/>
      <c r="Q29" s="218"/>
      <c r="R29" s="219"/>
      <c r="S29" s="126"/>
      <c r="T29" s="126"/>
      <c r="U29" s="125"/>
    </row>
    <row r="30" spans="1:21" x14ac:dyDescent="0.25">
      <c r="A30" s="127"/>
      <c r="B30" s="108"/>
      <c r="C30" s="108"/>
      <c r="D30" s="128"/>
      <c r="E30" s="108">
        <f>E29</f>
        <v>4</v>
      </c>
      <c r="F30" s="129"/>
      <c r="G30" s="130"/>
      <c r="H30" s="131"/>
      <c r="I30" s="132"/>
      <c r="J30" s="127"/>
      <c r="K30" s="133"/>
      <c r="L30" s="134"/>
      <c r="M30" s="132"/>
      <c r="N30" s="133"/>
      <c r="O30" s="132"/>
      <c r="P30" s="127"/>
      <c r="Q30" s="129"/>
      <c r="R30" s="130"/>
      <c r="S30" s="130"/>
      <c r="T30" s="130"/>
      <c r="U30" s="127"/>
    </row>
    <row r="31" spans="1:21" x14ac:dyDescent="0.25">
      <c r="A31" s="220" t="s">
        <v>210</v>
      </c>
      <c r="B31" s="221"/>
      <c r="C31" s="221"/>
      <c r="D31" s="222"/>
      <c r="E31" s="135">
        <f>E24+E27+E30</f>
        <v>12</v>
      </c>
      <c r="F31" s="223"/>
      <c r="G31" s="224"/>
      <c r="H31" s="223"/>
      <c r="I31" s="224"/>
      <c r="J31" s="136"/>
      <c r="K31" s="225"/>
      <c r="L31" s="225"/>
      <c r="M31" s="224"/>
      <c r="N31" s="223"/>
      <c r="O31" s="224"/>
      <c r="P31" s="136"/>
      <c r="Q31" s="223"/>
      <c r="R31" s="224"/>
      <c r="S31" s="137"/>
      <c r="T31" s="137"/>
      <c r="U31" s="138"/>
    </row>
    <row r="32" spans="1:21" x14ac:dyDescent="0.25">
      <c r="A32" s="139" t="s">
        <v>211</v>
      </c>
      <c r="B32" s="216"/>
      <c r="C32" s="226"/>
      <c r="D32" s="217"/>
      <c r="E32" s="140">
        <f>E17+E31</f>
        <v>13.625</v>
      </c>
      <c r="F32" s="216"/>
      <c r="G32" s="217"/>
      <c r="H32" s="216"/>
      <c r="I32" s="217"/>
      <c r="J32" s="139"/>
      <c r="K32" s="216"/>
      <c r="L32" s="226"/>
      <c r="M32" s="217"/>
      <c r="N32" s="216"/>
      <c r="O32" s="217"/>
      <c r="P32" s="139"/>
      <c r="Q32" s="216"/>
      <c r="R32" s="217"/>
      <c r="S32" s="141"/>
      <c r="T32" s="141"/>
      <c r="U32" s="139"/>
    </row>
    <row r="35" spans="2:6" x14ac:dyDescent="0.25">
      <c r="B35" t="s">
        <v>117</v>
      </c>
      <c r="F35" t="s">
        <v>212</v>
      </c>
    </row>
    <row r="37" spans="2:6" x14ac:dyDescent="0.25">
      <c r="B37" t="s">
        <v>213</v>
      </c>
      <c r="F37" t="s">
        <v>214</v>
      </c>
    </row>
  </sheetData>
  <mergeCells count="96">
    <mergeCell ref="E5:G5"/>
    <mergeCell ref="E6:G6"/>
    <mergeCell ref="B8:D8"/>
    <mergeCell ref="A9:B9"/>
    <mergeCell ref="D9:D10"/>
    <mergeCell ref="E9:E10"/>
    <mergeCell ref="F9:G10"/>
    <mergeCell ref="H9:P9"/>
    <mergeCell ref="Q9:R10"/>
    <mergeCell ref="S9:S10"/>
    <mergeCell ref="T9:T10"/>
    <mergeCell ref="U9:U10"/>
    <mergeCell ref="H10:J10"/>
    <mergeCell ref="K10:M10"/>
    <mergeCell ref="N10:P10"/>
    <mergeCell ref="F12:G12"/>
    <mergeCell ref="H12:J12"/>
    <mergeCell ref="K12:M12"/>
    <mergeCell ref="N12:P12"/>
    <mergeCell ref="Q12:R12"/>
    <mergeCell ref="F11:G11"/>
    <mergeCell ref="H11:J11"/>
    <mergeCell ref="K11:M11"/>
    <mergeCell ref="N11:P11"/>
    <mergeCell ref="Q11:R11"/>
    <mergeCell ref="F14:G14"/>
    <mergeCell ref="H14:I14"/>
    <mergeCell ref="K14:M14"/>
    <mergeCell ref="N14:O14"/>
    <mergeCell ref="Q14:R14"/>
    <mergeCell ref="F13:G13"/>
    <mergeCell ref="H13:I13"/>
    <mergeCell ref="K13:M13"/>
    <mergeCell ref="N13:O13"/>
    <mergeCell ref="Q13:R13"/>
    <mergeCell ref="A19:E19"/>
    <mergeCell ref="F15:G15"/>
    <mergeCell ref="Q15:R15"/>
    <mergeCell ref="F16:G16"/>
    <mergeCell ref="H16:I16"/>
    <mergeCell ref="K16:M16"/>
    <mergeCell ref="N16:O16"/>
    <mergeCell ref="Q16:R16"/>
    <mergeCell ref="F17:G17"/>
    <mergeCell ref="H17:J17"/>
    <mergeCell ref="K17:M17"/>
    <mergeCell ref="N17:P17"/>
    <mergeCell ref="Q17:R17"/>
    <mergeCell ref="A20:B20"/>
    <mergeCell ref="D20:D21"/>
    <mergeCell ref="E20:E21"/>
    <mergeCell ref="F20:G21"/>
    <mergeCell ref="H20:P20"/>
    <mergeCell ref="Q23:R23"/>
    <mergeCell ref="S20:S21"/>
    <mergeCell ref="T20:T21"/>
    <mergeCell ref="U20:U21"/>
    <mergeCell ref="H21:J21"/>
    <mergeCell ref="K21:M21"/>
    <mergeCell ref="N21:P21"/>
    <mergeCell ref="Q20:R21"/>
    <mergeCell ref="D22:H22"/>
    <mergeCell ref="F23:G23"/>
    <mergeCell ref="H23:I23"/>
    <mergeCell ref="K23:M23"/>
    <mergeCell ref="N23:O23"/>
    <mergeCell ref="F26:G26"/>
    <mergeCell ref="H26:I26"/>
    <mergeCell ref="K26:M26"/>
    <mergeCell ref="N26:O26"/>
    <mergeCell ref="Q26:R26"/>
    <mergeCell ref="F25:G25"/>
    <mergeCell ref="H25:I25"/>
    <mergeCell ref="K25:M25"/>
    <mergeCell ref="N25:O25"/>
    <mergeCell ref="Q25:R25"/>
    <mergeCell ref="H28:I28"/>
    <mergeCell ref="K28:M28"/>
    <mergeCell ref="N28:O28"/>
    <mergeCell ref="F29:G29"/>
    <mergeCell ref="H29:I29"/>
    <mergeCell ref="K29:M29"/>
    <mergeCell ref="N29:O29"/>
    <mergeCell ref="Q32:R32"/>
    <mergeCell ref="Q29:R29"/>
    <mergeCell ref="A31:D31"/>
    <mergeCell ref="F31:G31"/>
    <mergeCell ref="H31:I31"/>
    <mergeCell ref="K31:M31"/>
    <mergeCell ref="N31:O31"/>
    <mergeCell ref="Q31:R31"/>
    <mergeCell ref="B32:D32"/>
    <mergeCell ref="F32:G32"/>
    <mergeCell ref="H32:I32"/>
    <mergeCell ref="K32:M32"/>
    <mergeCell ref="N32:O32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Дод 3</vt:lpstr>
      <vt:lpstr>Дод 32</vt:lpstr>
      <vt:lpstr>Дод 10</vt:lpstr>
      <vt:lpstr>ОЗ</vt:lpstr>
      <vt:lpstr>ШР ДТМ</vt:lpstr>
      <vt:lpstr>'Дод 10'!Область_друку</vt:lpstr>
      <vt:lpstr>'Дод 3'!Область_друку</vt:lpstr>
      <vt:lpstr>ОЗ!Область_друку</vt:lpstr>
    </vt:vector>
  </TitlesOfParts>
  <Company>KGNG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Павлічко Олександр</dc:creator>
  <cp:lastModifiedBy>Користувач</cp:lastModifiedBy>
  <cp:lastPrinted>2025-11-07T09:57:44Z</cp:lastPrinted>
  <dcterms:created xsi:type="dcterms:W3CDTF">2021-10-20T13:53:51Z</dcterms:created>
  <dcterms:modified xsi:type="dcterms:W3CDTF">2025-11-27T12:10:55Z</dcterms:modified>
</cp:coreProperties>
</file>